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drawings/drawing1.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drawings/drawing2.xml" ContentType="application/vnd.openxmlformats-officedocument.drawing+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codeName="ThisWorkbook"/>
  <bookViews>
    <workbookView visibility="visible" minimized="0" showHorizontalScroll="1" showVerticalScroll="1" showSheetTabs="1" xWindow="-120" yWindow="-120" windowWidth="27990" windowHeight="14775" tabRatio="600" firstSheet="0" activeTab="2" autoFilterDateGrouping="1"/>
  </bookViews>
  <sheets>
    <sheet name="Attribution and License" sheetId="1" state="visible" r:id="rId1"/>
    <sheet name="Benchmark" sheetId="2" state="visible" r:id="rId2"/>
    <sheet name="Interview" sheetId="3" state="visible" r:id="rId3"/>
    <sheet name="Scorecard" sheetId="4" state="visible" r:id="rId4"/>
    <sheet name="Roadmap" sheetId="5" state="visible" r:id="rId5"/>
    <sheet name="Roadmap Chart" sheetId="6" state="hidden" r:id="rId6"/>
    <sheet name="Lookups" sheetId="7" state="hidden" r:id="rId7"/>
    <sheet name="imp-questions" sheetId="8" state="hidden" r:id="rId8"/>
    <sheet name="DV-Lists" sheetId="9" state="hidden" r:id="rId9"/>
    <sheet name="imp-answers" sheetId="10" state="hidden" r:id="rId10"/>
    <sheet name="Background Images" sheetId="11" state="hidden" r:id="rId11"/>
  </sheets>
  <definedNames>
    <definedName name="AnsA">Lookups!$P$4:$P$7</definedName>
    <definedName name="AnsATBL">Lookups!$P$4:$Q$7</definedName>
    <definedName name="AnsB">Lookups!$P$10:$P$13</definedName>
    <definedName name="AnsBTBL">Lookups!$P$10:$Q$13</definedName>
    <definedName name="AnsC">Lookups!$P$16:$P$19</definedName>
    <definedName name="AnsCTBL">Lookups!$P$16:$Q$19</definedName>
    <definedName name="AnsD">Lookups!$P$22:$P$25</definedName>
    <definedName name="AnsDTBL">Lookups!$P$22:$Q$25</definedName>
    <definedName name="AnsE">Lookups!$P$28:$P$31</definedName>
    <definedName name="AnsETBL">Lookups!$P$28:$Q$31</definedName>
    <definedName name="AnsF">Lookups!$P$34:$P$37</definedName>
    <definedName name="AnsFTBL">Lookups!$P$34:$Q$37</definedName>
    <definedName name="AnsG">Lookups!$P$40:$P$43</definedName>
    <definedName name="AnsGTBL">Lookups!$P$40:$Q$43</definedName>
    <definedName name="AnsH">Lookups!$P$46:$P$49</definedName>
    <definedName name="AnsHTBL">Lookups!$P$46:$Q$49</definedName>
    <definedName name="AnsI">Lookups!$P$52:$P$55</definedName>
    <definedName name="AnsITBL">Lookups!$P$52:$Q$55</definedName>
    <definedName name="AnsJ">Lookups!$P$58:$P$61</definedName>
    <definedName name="AnsJTBL">Lookups!$P$58:$Q$61</definedName>
    <definedName name="AnsK">Lookups!$P$64:$P$67</definedName>
    <definedName name="AnsKTBL">Lookups!$P$64:$Q$67</definedName>
    <definedName name="AnsL">Lookups!$P$70:$P$73</definedName>
    <definedName name="AnsLTBL">Lookups!$P$70:$Q$73</definedName>
    <definedName name="AnsM">Lookups!$P$76:$P$79</definedName>
    <definedName name="AnsMTBL">Lookups!$P$76:$Q$79</definedName>
    <definedName name="AnsN">Lookups!$P$82:$P$85</definedName>
    <definedName name="AnsNTBL">Lookups!$P$82:$Q$85</definedName>
    <definedName name="AnsO">Lookups!$P$88:$P$91</definedName>
    <definedName name="AnsOTBL">Lookups!$P$88:$Q$91</definedName>
    <definedName name="AnsP">Lookups!$P$94:$P$97</definedName>
    <definedName name="AnsPTBL">Lookups!$P$94:$Q$97</definedName>
    <definedName name="AnsQ">Lookups!$P$100:$P$103</definedName>
    <definedName name="AnsQTBL">Lookups!$P$100:$Q$103</definedName>
    <definedName name="AnsR">Lookups!$P$106:$P$109</definedName>
    <definedName name="AnsRTBL">Lookups!$P$106:$Q$109</definedName>
    <definedName name="AnsS">Lookups!$P$112:$P$115</definedName>
    <definedName name="AnsSTBL">Lookups!$P$112:$Q$115</definedName>
    <definedName name="AnsT">Lookups!$P$118:$P$121</definedName>
    <definedName name="AnsTTBL">Lookups!$P$118:$Q$121</definedName>
    <definedName name="AnsU">Lookups!$P$124:$P$127</definedName>
    <definedName name="AnsUTBL">Lookups!$P$124:$Q$127</definedName>
    <definedName name="AnsV">Lookups!$P$130:$P$133</definedName>
    <definedName name="AnsVTBL">Lookups!$P$130:$Q$133</definedName>
    <definedName name="AnsW">Lookups!$P$136:$P$139</definedName>
    <definedName name="AnsWTBL">Lookups!$P$136:$Q$139</definedName>
    <definedName name="AnsX">Lookups!$P$142:$P$145</definedName>
    <definedName name="AnsXTBL">Lookups!$P$142:$Q$145</definedName>
    <definedName name="AnsY">Lookups!$P$148:$P$151</definedName>
    <definedName name="AnsYTBL">Lookups!$P$148:$Q$151</definedName>
    <definedName name="D_SA_A_1_1" localSheetId="1">#REF!</definedName>
    <definedName name="D_SA_A_1_1">'DV-Lists'!$A$9:$A$13</definedName>
    <definedName name="D_SA_A_2_1" localSheetId="1">#REF!</definedName>
    <definedName name="D_SA_A_2_1">'DV-Lists'!$C$9:$C$13</definedName>
    <definedName name="D_SA_A_3_1" localSheetId="1">#REF!</definedName>
    <definedName name="D_SA_A_3_1">'DV-Lists'!$E$9:$E$13</definedName>
    <definedName name="D_SA_B_1_1" localSheetId="1">#REF!</definedName>
    <definedName name="D_SA_B_1_1">'DV-Lists'!$B$9:$B$13</definedName>
    <definedName name="D_SA_B_2_1" localSheetId="1">#REF!</definedName>
    <definedName name="D_SA_B_2_1">'DV-Lists'!$D$9:$D$13</definedName>
    <definedName name="D_SA_B_3_1" localSheetId="1">#REF!</definedName>
    <definedName name="D_SA_B_3_1">'DV-Lists'!$F$9:$F$13</definedName>
    <definedName name="D_SR_A_1_1" localSheetId="1">#REF!</definedName>
    <definedName name="D_SR_A_1_1">'DV-Lists'!$G$9:$G$13</definedName>
    <definedName name="D_SR_A_2_1" localSheetId="1">#REF!</definedName>
    <definedName name="D_SR_A_2_1">'DV-Lists'!$I$9:$I$13</definedName>
    <definedName name="D_SR_A_3_1" localSheetId="1">#REF!</definedName>
    <definedName name="D_SR_A_3_1">'DV-Lists'!$K$9:$K$13</definedName>
    <definedName name="D_SR_B_1_1" localSheetId="1">#REF!</definedName>
    <definedName name="D_SR_B_1_1">'DV-Lists'!$H$9:$H$13</definedName>
    <definedName name="D_SR_B_2_1" localSheetId="1">#REF!</definedName>
    <definedName name="D_SR_B_2_1">'DV-Lists'!$J$9:$J$13</definedName>
    <definedName name="D_SR_B_3_1" localSheetId="1">#REF!</definedName>
    <definedName name="D_SR_B_3_1">'DV-Lists'!$L$9:$L$13</definedName>
    <definedName name="D_TA_A_1_1" localSheetId="1">#REF!</definedName>
    <definedName name="D_TA_A_1_1">'DV-Lists'!$M$9:$M$13</definedName>
    <definedName name="D_TA_A_2_1" localSheetId="1">#REF!</definedName>
    <definedName name="D_TA_A_2_1">'DV-Lists'!$O$9:$O$13</definedName>
    <definedName name="D_TA_A_3_1" localSheetId="1">#REF!</definedName>
    <definedName name="D_TA_A_3_1">'DV-Lists'!$Q$9:$Q$13</definedName>
    <definedName name="D_TA_B_1_1" localSheetId="1">#REF!</definedName>
    <definedName name="D_TA_B_1_1">'DV-Lists'!$N$9:$N$13</definedName>
    <definedName name="D_TA_B_2_1" localSheetId="1">#REF!</definedName>
    <definedName name="D_TA_B_2_1">'DV-Lists'!$P$9:$P$13</definedName>
    <definedName name="D_TA_B_3_1" localSheetId="1">#REF!</definedName>
    <definedName name="D_TA_B_3_1">'DV-Lists'!$R$9:$R$13</definedName>
    <definedName name="G_EG_A_1_1" localSheetId="1">#REF!</definedName>
    <definedName name="G_EG_A_1_1">'DV-Lists'!$A$2:$A$6</definedName>
    <definedName name="G_EG_A_2_1" localSheetId="1">#REF!</definedName>
    <definedName name="G_EG_A_2_1">'DV-Lists'!$C$2:$C$6</definedName>
    <definedName name="G_EG_A_3_1" localSheetId="1">#REF!</definedName>
    <definedName name="G_EG_A_3_1">'DV-Lists'!$E$2:$E$6</definedName>
    <definedName name="G_EG_B_1_1" localSheetId="1">#REF!</definedName>
    <definedName name="G_EG_B_1_1">'DV-Lists'!$B$2:$B$6</definedName>
    <definedName name="G_EG_B_2_1" localSheetId="1">#REF!</definedName>
    <definedName name="G_EG_B_2_1">'DV-Lists'!$D$2:$D$6</definedName>
    <definedName name="G_EG_B_3_1" localSheetId="1">#REF!</definedName>
    <definedName name="G_EG_B_3_1">'DV-Lists'!$F$2:$F$6</definedName>
    <definedName name="G_PC_A_1_1" localSheetId="1">#REF!</definedName>
    <definedName name="G_PC_A_1_1">'DV-Lists'!$G$2:$G$6</definedName>
    <definedName name="G_PC_A_2_1" localSheetId="1">#REF!</definedName>
    <definedName name="G_PC_A_2_1">'DV-Lists'!$I$2:$I$6</definedName>
    <definedName name="G_PC_A_3_1" localSheetId="1">#REF!</definedName>
    <definedName name="G_PC_A_3_1">'DV-Lists'!$K$2:$K$6</definedName>
    <definedName name="G_PC_B_1_1" localSheetId="1">#REF!</definedName>
    <definedName name="G_PC_B_1_1">'DV-Lists'!$H$2:$H$6</definedName>
    <definedName name="G_PC_B_2_1" localSheetId="1">#REF!</definedName>
    <definedName name="G_PC_B_2_1">'DV-Lists'!$J$2:$J$6</definedName>
    <definedName name="G_PC_B_3_1" localSheetId="1">#REF!</definedName>
    <definedName name="G_PC_B_3_1">'DV-Lists'!$L$2:$L$6</definedName>
    <definedName name="G_SM_A_1_1" localSheetId="1">#REF!</definedName>
    <definedName name="G_SM_A_1_1">'DV-Lists'!$M$2:$M$6</definedName>
    <definedName name="G_SM_A_2_1" localSheetId="1">#REF!</definedName>
    <definedName name="G_SM_A_2_1">'DV-Lists'!$O$2:$O$6</definedName>
    <definedName name="G_SM_A_3_1" localSheetId="1">#REF!</definedName>
    <definedName name="G_SM_A_3_1">'DV-Lists'!$Q$2:$Q$6</definedName>
    <definedName name="G_SM_B_1_1" localSheetId="1">#REF!</definedName>
    <definedName name="G_SM_B_1_1">'DV-Lists'!$N$2:$N$6</definedName>
    <definedName name="G_SM_B_2_1" localSheetId="1">#REF!</definedName>
    <definedName name="G_SM_B_2_1">'DV-Lists'!$P$2:$P$6</definedName>
    <definedName name="G_SM_B_3_1" localSheetId="1">#REF!</definedName>
    <definedName name="G_SM_B_3_1">'DV-Lists'!$R$2:$R$6</definedName>
    <definedName name="I_DM_A_1_1" localSheetId="1">#REF!</definedName>
    <definedName name="I_DM_A_1_1">'DV-Lists'!$A$16:$A$20</definedName>
    <definedName name="I_DM_A_2_1" localSheetId="1">#REF!</definedName>
    <definedName name="I_DM_A_2_1">'DV-Lists'!$C$16:$C$20</definedName>
    <definedName name="I_DM_A_3_1" localSheetId="1">#REF!</definedName>
    <definedName name="I_DM_A_3_1">'DV-Lists'!$E$16:$E$20</definedName>
    <definedName name="I_DM_B_1_1" localSheetId="1">#REF!</definedName>
    <definedName name="I_DM_B_1_1">'DV-Lists'!$B$16:$B$20</definedName>
    <definedName name="I_DM_B_2_1" localSheetId="1">#REF!</definedName>
    <definedName name="I_DM_B_2_1">'DV-Lists'!$D$16:$D$20</definedName>
    <definedName name="I_DM_B_3_1" localSheetId="1">#REF!</definedName>
    <definedName name="I_DM_B_3_1">'DV-Lists'!$F$16:$F$20</definedName>
    <definedName name="I_SB_A_1_1" localSheetId="1">#REF!</definedName>
    <definedName name="I_SB_A_1_1">'DV-Lists'!$G$16:$G$20</definedName>
    <definedName name="I_SB_A_2_1" localSheetId="1">#REF!</definedName>
    <definedName name="I_SB_A_2_1">'DV-Lists'!$I$16:$I$20</definedName>
    <definedName name="I_SB_A_3_1" localSheetId="1">#REF!</definedName>
    <definedName name="I_SB_A_3_1">'DV-Lists'!$K$16:$K$20</definedName>
    <definedName name="I_SB_B_1_1" localSheetId="1">#REF!</definedName>
    <definedName name="I_SB_B_1_1">'DV-Lists'!$H$16:$H$20</definedName>
    <definedName name="I_SB_B_2_1" localSheetId="1">#REF!</definedName>
    <definedName name="I_SB_B_2_1">'DV-Lists'!$J$16:$J$20</definedName>
    <definedName name="I_SB_B_3_1" localSheetId="1">#REF!</definedName>
    <definedName name="I_SB_B_3_1">'DV-Lists'!$L$16:$L$20</definedName>
    <definedName name="I_SD_A_1_1" localSheetId="1">#REF!</definedName>
    <definedName name="I_SD_A_1_1">'DV-Lists'!$M$16:$M$20</definedName>
    <definedName name="I_SD_A_2_1" localSheetId="1">#REF!</definedName>
    <definedName name="I_SD_A_2_1">'DV-Lists'!$O$16:$O$20</definedName>
    <definedName name="I_SD_A_3_1" localSheetId="1">#REF!</definedName>
    <definedName name="I_SD_A_3_1">'DV-Lists'!$Q$16:$Q$20</definedName>
    <definedName name="I_SD_B_1_1" localSheetId="1">#REF!</definedName>
    <definedName name="I_SD_B_1_1">'DV-Lists'!$N$16:$N$20</definedName>
    <definedName name="I_SD_B_2_1" localSheetId="1">#REF!</definedName>
    <definedName name="I_SD_B_2_1">'DV-Lists'!$P$16:$P$20</definedName>
    <definedName name="I_SD_B_3_1" localSheetId="1">#REF!</definedName>
    <definedName name="I_SD_B_3_1">'DV-Lists'!$R$16:$R$20</definedName>
    <definedName name="O_EM_A_1_1" localSheetId="1">#REF!</definedName>
    <definedName name="O_EM_A_1_1">'DV-Lists'!$A$30:$A$34</definedName>
    <definedName name="O_EM_A_2_1" localSheetId="1">#REF!</definedName>
    <definedName name="O_EM_A_2_1">'DV-Lists'!$C$30:$C$34</definedName>
    <definedName name="O_EM_A_3_1" localSheetId="1">#REF!</definedName>
    <definedName name="O_EM_A_3_1">'DV-Lists'!$E$30:$E$34</definedName>
    <definedName name="O_EM_B_1_1" localSheetId="1">#REF!</definedName>
    <definedName name="O_EM_B_1_1">'DV-Lists'!$B$30:$B$34</definedName>
    <definedName name="O_EM_B_2_1" localSheetId="1">#REF!</definedName>
    <definedName name="O_EM_B_2_1">'DV-Lists'!$D$30:$D$34</definedName>
    <definedName name="O_EM_B_3_1" localSheetId="1">#REF!</definedName>
    <definedName name="O_EM_B_3_1">'DV-Lists'!$F$30:$F$34</definedName>
    <definedName name="O_IM_A_1_1" localSheetId="1">#REF!</definedName>
    <definedName name="O_IM_A_1_1">'DV-Lists'!$G$30:$G$34</definedName>
    <definedName name="O_IM_A_2_1" localSheetId="1">#REF!</definedName>
    <definedName name="O_IM_A_2_1">'DV-Lists'!$I$30:$I$34</definedName>
    <definedName name="O_IM_A_3_1" localSheetId="1">#REF!</definedName>
    <definedName name="O_IM_A_3_1">'DV-Lists'!$K$30:$K$34</definedName>
    <definedName name="O_IM_B_1_1" localSheetId="1">#REF!</definedName>
    <definedName name="O_IM_B_1_1">'DV-Lists'!$H$30:$H$34</definedName>
    <definedName name="O_IM_B_2_1" localSheetId="1">#REF!</definedName>
    <definedName name="O_IM_B_2_1">'DV-Lists'!$J$30:$J$34</definedName>
    <definedName name="O_IM_B_3_1" localSheetId="1">#REF!</definedName>
    <definedName name="O_IM_B_3_1">'DV-Lists'!$L$30:$L$34</definedName>
    <definedName name="O_OM_A_1_1" localSheetId="1">#REF!</definedName>
    <definedName name="O_OM_A_1_1">'DV-Lists'!$M$30:$M$34</definedName>
    <definedName name="O_OM_A_2_1" localSheetId="1">#REF!</definedName>
    <definedName name="O_OM_A_2_1">'DV-Lists'!$O$30:$O$34</definedName>
    <definedName name="O_OM_A_3_1" localSheetId="1">#REF!</definedName>
    <definedName name="O_OM_A_3_1">'DV-Lists'!$Q$30:$Q$34</definedName>
    <definedName name="O_OM_B_1_1" localSheetId="1">#REF!</definedName>
    <definedName name="O_OM_B_1_1">'DV-Lists'!$N$30:$N$34</definedName>
    <definedName name="O_OM_B_2_1" localSheetId="1">#REF!</definedName>
    <definedName name="O_OM_B_2_1">'DV-Lists'!$P$30:$P$34</definedName>
    <definedName name="O_OM_B_3_1" localSheetId="1">#REF!</definedName>
    <definedName name="O_OM_B_3_1">'DV-Lists'!$R$30:$R$34</definedName>
    <definedName name="V_AA_A_1_1" localSheetId="1">#REF!</definedName>
    <definedName name="V_AA_A_1_1">'DV-Lists'!$A$23:$A$27</definedName>
    <definedName name="V_AA_A_2_1" localSheetId="1">#REF!</definedName>
    <definedName name="V_AA_A_2_1">'DV-Lists'!$C$23:$C$27</definedName>
    <definedName name="V_AA_A_3_1" localSheetId="1">#REF!</definedName>
    <definedName name="V_AA_A_3_1">'DV-Lists'!$E$23:$E$27</definedName>
    <definedName name="V_AA_B_1_1" localSheetId="1">#REF!</definedName>
    <definedName name="V_AA_B_1_1">'DV-Lists'!$B$23:$B$27</definedName>
    <definedName name="V_AA_B_2_1" localSheetId="1">#REF!</definedName>
    <definedName name="V_AA_B_2_1">'DV-Lists'!$D$23:$D$27</definedName>
    <definedName name="V_AA_B_3_1" localSheetId="1">#REF!</definedName>
    <definedName name="V_AA_B_3_1">'DV-Lists'!$F$23:$F$27</definedName>
    <definedName name="V_RT_A_1_1" localSheetId="1">#REF!</definedName>
    <definedName name="V_RT_A_1_1">'DV-Lists'!$G$23:$G$27</definedName>
    <definedName name="V_RT_A_2_1" localSheetId="1">#REF!</definedName>
    <definedName name="V_RT_A_2_1">'DV-Lists'!$I$23:$I$27</definedName>
    <definedName name="V_RT_A_3_1" localSheetId="1">#REF!</definedName>
    <definedName name="V_RT_A_3_1">'DV-Lists'!$K$23:$K$27</definedName>
    <definedName name="V_RT_B_1_1" localSheetId="1">#REF!</definedName>
    <definedName name="V_RT_B_1_1">'DV-Lists'!$H$23:$H$27</definedName>
    <definedName name="V_RT_B_2_1" localSheetId="1">#REF!</definedName>
    <definedName name="V_RT_B_2_1">'DV-Lists'!$J$23:$J$27</definedName>
    <definedName name="V_RT_B_3_1" localSheetId="1">#REF!</definedName>
    <definedName name="V_RT_B_3_1">'DV-Lists'!$L$23:$L$27</definedName>
    <definedName name="V_ST_A_1_1" localSheetId="1">#REF!</definedName>
    <definedName name="V_ST_A_1_1">'DV-Lists'!$M$23:$M$27</definedName>
    <definedName name="V_ST_A_2_1" localSheetId="1">#REF!</definedName>
    <definedName name="V_ST_A_2_1">'DV-Lists'!$O$23:$O$27</definedName>
    <definedName name="V_ST_A_3_1" localSheetId="1">#REF!</definedName>
    <definedName name="V_ST_A_3_1">'DV-Lists'!$Q$23:$Q$27</definedName>
    <definedName name="V_ST_B_1_1" localSheetId="1">#REF!</definedName>
    <definedName name="V_ST_B_1_1">'DV-Lists'!$N$23:$N$27</definedName>
    <definedName name="V_ST_B_2_1" localSheetId="1">#REF!</definedName>
    <definedName name="V_ST_B_2_1">'DV-Lists'!$P$23:$P$27</definedName>
    <definedName name="V_ST_B_3_1" localSheetId="1">#REF!</definedName>
    <definedName name="V_ST_B_3_1">'DV-Lists'!$R$23:$R$27</definedName>
    <definedName name="Z_9846C184_355C_EA4B_8C35_9561D1AEE31C_.wvu.Cols" localSheetId="3" hidden="1">Scorecard!$G:$G</definedName>
    <definedName name="Z_9846C184_355C_EA4B_8C35_9561D1AEE31C_.wvu.PrintArea" localSheetId="5" hidden="1">'Roadmap Chart'!$L$3:$W$108</definedName>
    <definedName name="Z_9846C184_355C_EA4B_8C35_9561D1AEE31C_.wvu.Rows" localSheetId="2" hidden="1">Interview!$1:$1</definedName>
    <definedName name="Z_9846C184_355C_EA4B_8C35_9561D1AEE31C_.wvu.Rows" localSheetId="4" hidden="1">Roadmap!$1:$1</definedName>
    <definedName name="_xlnm.Print_Area" localSheetId="5">'Roadmap Chart'!$L$3:$W$108</definedName>
    <definedName name="_xlnm._FilterDatabase" localSheetId="7" hidden="1">'imp-questions'!$A$1:$H$91</definedName>
  </definedNames>
  <calcPr calcId="191029" fullCalcOnLoad="1"/>
</workbook>
</file>

<file path=xl/styles.xml><?xml version="1.0" encoding="utf-8"?>
<styleSheet xmlns="http://schemas.openxmlformats.org/spreadsheetml/2006/main">
  <numFmts count="1">
    <numFmt numFmtId="164" formatCode="0.000"/>
  </numFmts>
  <fonts count="48">
    <font>
      <name val="Arial"/>
      <sz val="10"/>
    </font>
    <font>
      <name val="Arial"/>
      <family val="2"/>
      <sz val="10"/>
    </font>
    <font>
      <name val="Arial"/>
      <family val="2"/>
      <b val="1"/>
      <sz val="10"/>
    </font>
    <font>
      <name val="Arial"/>
      <family val="2"/>
      <sz val="10"/>
    </font>
    <font>
      <name val="Trebuchet MS"/>
      <family val="2"/>
      <sz val="20"/>
    </font>
    <font>
      <name val="Arial"/>
      <family val="2"/>
      <color indexed="12"/>
      <sz val="10"/>
      <u val="single"/>
    </font>
    <font>
      <name val="Trebuchet MS"/>
      <family val="2"/>
      <b val="1"/>
      <sz val="10"/>
    </font>
    <font>
      <name val="Arial"/>
      <family val="2"/>
      <color theme="11"/>
      <sz val="10"/>
      <u val="single"/>
    </font>
    <font>
      <name val="Arial"/>
      <family val="2"/>
      <b val="1"/>
      <sz val="18"/>
    </font>
    <font>
      <name val="Arial"/>
      <family val="2"/>
      <sz val="10"/>
    </font>
    <font>
      <name val="Open Sans"/>
      <family val="2"/>
      <sz val="10"/>
    </font>
    <font>
      <name val="Open Sans"/>
      <family val="2"/>
      <b val="1"/>
      <sz val="10"/>
    </font>
    <font>
      <name val="Open Sans"/>
      <family val="2"/>
      <color indexed="8"/>
      <sz val="10"/>
    </font>
    <font>
      <name val="Open Sans"/>
      <family val="2"/>
      <b val="1"/>
      <color indexed="9"/>
      <sz val="10"/>
    </font>
    <font>
      <name val="Open Sans"/>
      <family val="2"/>
      <color indexed="9"/>
      <sz val="20"/>
    </font>
    <font>
      <name val="Open Sans"/>
      <family val="2"/>
      <color indexed="9"/>
      <sz val="10"/>
    </font>
    <font>
      <name val="Open Sans"/>
      <family val="2"/>
      <b val="1"/>
      <color indexed="9"/>
      <sz val="10"/>
      <u val="single"/>
    </font>
    <font>
      <name val="Open Sans"/>
      <family val="2"/>
      <sz val="20"/>
    </font>
    <font>
      <name val="Open Sans"/>
      <family val="2"/>
      <sz val="11"/>
    </font>
    <font>
      <name val="Open Sans"/>
      <family val="2"/>
      <b val="1"/>
      <color rgb="FF435B70"/>
      <sz val="10"/>
    </font>
    <font>
      <name val="Open Sans"/>
      <family val="2"/>
      <b val="1"/>
      <color rgb="FFAD4B00"/>
      <sz val="10"/>
    </font>
    <font>
      <name val="Open Sans"/>
      <family val="2"/>
      <b val="1"/>
      <color rgb="FF3A5F26"/>
      <sz val="10"/>
    </font>
    <font>
      <name val="Open Sans"/>
      <family val="2"/>
      <b val="1"/>
      <color rgb="FF754858"/>
      <sz val="10"/>
    </font>
    <font>
      <name val="Open Sans"/>
      <family val="2"/>
      <b val="1"/>
      <color rgb="FF5B5B62"/>
      <sz val="10"/>
    </font>
    <font>
      <name val="Open Sans"/>
      <family val="2"/>
      <sz val="10"/>
      <u val="single"/>
    </font>
    <font>
      <name val="Open Sans"/>
      <family val="2"/>
      <sz val="9"/>
    </font>
    <font>
      <name val="Open Sans"/>
      <family val="2"/>
      <b val="1"/>
      <color indexed="8"/>
      <sz val="9"/>
    </font>
    <font>
      <name val="Open Sans"/>
      <family val="2"/>
      <b val="1"/>
      <sz val="9"/>
    </font>
    <font>
      <name val="Open Sans"/>
      <family val="2"/>
      <color indexed="8"/>
      <sz val="9"/>
    </font>
    <font>
      <name val="Open Sans"/>
      <family val="2"/>
      <b val="1"/>
      <color indexed="9"/>
      <sz val="9"/>
    </font>
    <font>
      <name val="Open Sans"/>
      <family val="2"/>
      <b val="1"/>
      <color theme="0"/>
      <sz val="9"/>
    </font>
    <font>
      <name val="Open Sans"/>
      <family val="2"/>
      <color theme="0"/>
      <sz val="9"/>
    </font>
    <font>
      <name val="Open Sans"/>
      <family val="2"/>
      <i val="1"/>
      <color indexed="8"/>
      <sz val="9"/>
    </font>
    <font>
      <name val="Open Sans"/>
      <family val="2"/>
      <color rgb="FF010000"/>
      <sz val="9"/>
    </font>
    <font>
      <name val="Open Sans"/>
      <family val="2"/>
      <b val="1"/>
      <color rgb="FF010000"/>
      <sz val="9"/>
    </font>
    <font>
      <name val="Open Sans"/>
      <family val="2"/>
      <b val="1"/>
      <color theme="3"/>
      <sz val="9"/>
    </font>
    <font>
      <name val="Open Sans"/>
      <family val="2"/>
      <b val="1"/>
      <color theme="6"/>
      <sz val="9"/>
    </font>
    <font>
      <name val="Open Sans"/>
      <family val="2"/>
      <b val="1"/>
      <color theme="7"/>
      <sz val="9"/>
    </font>
    <font>
      <name val="Open Sans"/>
      <family val="2"/>
      <b val="1"/>
      <color theme="8"/>
      <sz val="9"/>
    </font>
    <font>
      <name val="Open Sans"/>
      <family val="2"/>
      <b val="1"/>
      <color theme="9"/>
      <sz val="9"/>
    </font>
    <font>
      <name val="Open Sans"/>
      <family val="2"/>
      <b val="1"/>
      <color theme="0"/>
      <sz val="22"/>
    </font>
    <font>
      <name val="Open Sans"/>
      <family val="2"/>
      <color theme="0"/>
      <sz val="22"/>
    </font>
    <font>
      <name val="Open Sans"/>
      <family val="2"/>
      <b val="1"/>
      <color indexed="9"/>
      <sz val="15"/>
    </font>
    <font>
      <name val="Open Sans"/>
      <family val="2"/>
      <sz val="15"/>
    </font>
    <font>
      <name val="Open Sans"/>
      <family val="2"/>
      <b val="1"/>
      <color theme="0"/>
      <sz val="24"/>
    </font>
    <font>
      <name val="Open Sans"/>
      <family val="2"/>
      <color theme="0"/>
      <sz val="24"/>
    </font>
    <font>
      <name val="Open Sans"/>
      <family val="2"/>
      <b val="1"/>
      <color theme="0"/>
      <sz val="15"/>
    </font>
    <font>
      <name val="Arial"/>
      <sz val="8"/>
    </font>
  </fonts>
  <fills count="45">
    <fill>
      <patternFill/>
    </fill>
    <fill>
      <patternFill patternType="gray125"/>
    </fill>
    <fill>
      <patternFill patternType="solid">
        <fgColor indexed="18"/>
        <bgColor indexed="64"/>
      </patternFill>
    </fill>
    <fill>
      <patternFill patternType="solid">
        <fgColor theme="0" tint="-0.1499984740745262"/>
        <bgColor indexed="64"/>
      </patternFill>
    </fill>
    <fill>
      <patternFill patternType="solid">
        <fgColor theme="2" tint="-0.09997863704336681"/>
        <bgColor indexed="64"/>
      </patternFill>
    </fill>
    <fill>
      <patternFill patternType="solid">
        <fgColor indexed="22"/>
        <bgColor indexed="64"/>
      </patternFill>
    </fill>
    <fill>
      <patternFill patternType="solid">
        <fgColor indexed="63"/>
        <bgColor indexed="64"/>
      </patternFill>
    </fill>
    <fill>
      <patternFill patternType="solid">
        <fgColor rgb="FF94BCDD"/>
        <bgColor indexed="64"/>
      </patternFill>
    </fill>
    <fill>
      <patternFill patternType="solid">
        <fgColor rgb="FFB75727"/>
        <bgColor indexed="64"/>
      </patternFill>
    </fill>
    <fill>
      <patternFill patternType="solid">
        <fgColor rgb="FFD59E7B"/>
        <bgColor indexed="64"/>
      </patternFill>
    </fill>
    <fill>
      <patternFill patternType="solid">
        <fgColor rgb="FF8BAA88"/>
        <bgColor indexed="64"/>
      </patternFill>
    </fill>
    <fill>
      <patternFill patternType="solid">
        <fgColor rgb="FFB07667"/>
        <bgColor indexed="64"/>
      </patternFill>
    </fill>
    <fill>
      <patternFill patternType="solid">
        <fgColor theme="4" tint="0.7999816888943144"/>
        <bgColor indexed="64"/>
      </patternFill>
    </fill>
    <fill>
      <patternFill patternType="solid">
        <fgColor theme="4" tint="0.3999755851924192"/>
        <bgColor indexed="64"/>
      </patternFill>
    </fill>
    <fill>
      <patternFill patternType="solid">
        <fgColor theme="0"/>
        <bgColor theme="0"/>
      </patternFill>
    </fill>
    <fill>
      <patternFill patternType="solid">
        <fgColor rgb="FFD5D514"/>
        <bgColor indexed="64"/>
      </patternFill>
    </fill>
    <fill>
      <patternFill patternType="solid">
        <fgColor rgb="FFD9D9D9"/>
        <bgColor rgb="FF000000"/>
      </patternFill>
    </fill>
    <fill>
      <patternFill patternType="solid">
        <fgColor theme="1" tint="0.499984740745262"/>
        <bgColor indexed="64"/>
      </patternFill>
    </fill>
    <fill>
      <patternFill patternType="solid">
        <fgColor theme="2" tint="-0.249977111117893"/>
        <bgColor indexed="64"/>
      </patternFill>
    </fill>
    <fill>
      <patternFill patternType="solid">
        <fgColor rgb="FF435B70"/>
        <bgColor indexed="64"/>
      </patternFill>
    </fill>
    <fill>
      <patternFill patternType="solid">
        <fgColor rgb="FF435B70"/>
        <bgColor rgb="FF000000"/>
      </patternFill>
    </fill>
    <fill>
      <patternFill patternType="solid">
        <fgColor theme="5"/>
        <bgColor indexed="64"/>
      </patternFill>
    </fill>
    <fill>
      <patternFill patternType="solid">
        <fgColor theme="4"/>
        <bgColor indexed="64"/>
      </patternFill>
    </fill>
    <fill>
      <patternFill patternType="solid">
        <fgColor rgb="FFEAF5F5"/>
        <bgColor indexed="64"/>
      </patternFill>
    </fill>
    <fill>
      <patternFill patternType="solid">
        <fgColor rgb="FFAD4B00"/>
        <bgColor indexed="64"/>
      </patternFill>
    </fill>
    <fill>
      <patternFill patternType="solid">
        <fgColor rgb="FFAD4B00"/>
        <bgColor rgb="FF000000"/>
      </patternFill>
    </fill>
    <fill>
      <patternFill patternType="solid">
        <fgColor rgb="FF3A5F26"/>
        <bgColor indexed="64"/>
      </patternFill>
    </fill>
    <fill>
      <patternFill patternType="solid">
        <fgColor rgb="FF754858"/>
        <bgColor indexed="64"/>
      </patternFill>
    </fill>
    <fill>
      <patternFill patternType="solid">
        <fgColor rgb="FF5B5B62"/>
        <bgColor indexed="64"/>
      </patternFill>
    </fill>
    <fill>
      <patternFill patternType="solid">
        <fgColor rgb="FF5B5B62"/>
        <bgColor rgb="FF000000"/>
      </patternFill>
    </fill>
    <fill>
      <patternFill patternType="solid">
        <fgColor rgb="FFCA5902"/>
        <bgColor indexed="64"/>
      </patternFill>
    </fill>
    <fill>
      <patternFill patternType="solid">
        <fgColor rgb="FF45712D"/>
        <bgColor indexed="64"/>
      </patternFill>
    </fill>
    <fill>
      <patternFill patternType="solid">
        <fgColor theme="6"/>
        <bgColor indexed="64"/>
      </patternFill>
    </fill>
    <fill>
      <patternFill patternType="solid">
        <fgColor theme="6"/>
        <bgColor rgb="FF000000"/>
      </patternFill>
    </fill>
    <fill>
      <patternFill patternType="solid">
        <fgColor theme="7"/>
        <bgColor indexed="64"/>
      </patternFill>
    </fill>
    <fill>
      <patternFill patternType="solid">
        <fgColor theme="7"/>
        <bgColor rgb="FF000000"/>
      </patternFill>
    </fill>
    <fill>
      <patternFill patternType="solid">
        <fgColor theme="8"/>
        <bgColor indexed="64"/>
      </patternFill>
    </fill>
    <fill>
      <patternFill patternType="solid">
        <fgColor theme="8"/>
        <bgColor rgb="FF000000"/>
      </patternFill>
    </fill>
    <fill>
      <patternFill patternType="solid">
        <fgColor theme="9"/>
        <bgColor indexed="64"/>
      </patternFill>
    </fill>
    <fill>
      <patternFill patternType="solid">
        <fgColor theme="9"/>
        <bgColor rgb="FF000000"/>
      </patternFill>
    </fill>
    <fill>
      <patternFill patternType="solid">
        <fgColor rgb="FFF9DBB8"/>
        <bgColor indexed="64"/>
      </patternFill>
    </fill>
    <fill>
      <patternFill patternType="solid">
        <fgColor rgb="FFD7EBCC"/>
        <bgColor indexed="64"/>
      </patternFill>
    </fill>
    <fill>
      <patternFill patternType="solid">
        <fgColor rgb="FFDCE3EA"/>
        <bgColor indexed="64"/>
      </patternFill>
    </fill>
    <fill>
      <patternFill patternType="solid">
        <fgColor rgb="FFEADCE1"/>
        <bgColor indexed="64"/>
      </patternFill>
    </fill>
    <fill>
      <patternFill patternType="solid">
        <fgColor rgb="FFE2E2E4"/>
        <bgColor indexed="64"/>
      </patternFill>
    </fill>
  </fills>
  <borders count="198">
    <border>
      <left/>
      <right/>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bottom/>
      <diagonal/>
    </border>
    <border>
      <left style="thin">
        <color indexed="8"/>
      </left>
      <right style="thin">
        <color indexed="8"/>
      </right>
      <top style="thin">
        <color indexed="8"/>
      </top>
      <bottom/>
      <diagonal/>
    </border>
    <border>
      <left/>
      <right/>
      <top style="thin">
        <color indexed="8"/>
      </top>
      <bottom/>
      <diagonal/>
    </border>
    <border>
      <left style="thin">
        <color indexed="8"/>
      </left>
      <right style="thin">
        <color indexed="8"/>
      </right>
      <top/>
      <bottom/>
      <diagonal/>
    </border>
    <border>
      <left/>
      <right style="thin">
        <color indexed="8"/>
      </right>
      <top/>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thin">
        <color indexed="8"/>
      </bottom>
      <diagonal/>
    </border>
    <border>
      <left/>
      <right/>
      <top style="medium">
        <color auto="1"/>
      </top>
      <bottom style="thin">
        <color indexed="8"/>
      </bottom>
      <diagonal/>
    </border>
    <border>
      <left/>
      <right style="medium">
        <color auto="1"/>
      </right>
      <top style="medium">
        <color auto="1"/>
      </top>
      <bottom style="thin">
        <color indexed="8"/>
      </bottom>
      <diagonal/>
    </border>
    <border>
      <left/>
      <right style="medium">
        <color auto="1"/>
      </right>
      <top style="thin">
        <color indexed="8"/>
      </top>
      <bottom/>
      <diagonal/>
    </border>
    <border>
      <left style="thin">
        <color auto="1"/>
      </left>
      <right/>
      <top style="thin">
        <color auto="1"/>
      </top>
      <bottom/>
      <diagonal/>
    </border>
    <border>
      <left/>
      <right style="thin">
        <color indexed="8"/>
      </right>
      <top style="thin">
        <color auto="1"/>
      </top>
      <bottom/>
      <diagonal/>
    </border>
    <border>
      <left style="thin">
        <color indexed="8"/>
      </left>
      <right style="thin">
        <color indexed="8"/>
      </right>
      <top style="thin">
        <color auto="1"/>
      </top>
      <bottom/>
      <diagonal/>
    </border>
    <border>
      <left style="thin">
        <color indexed="8"/>
      </left>
      <right style="thin">
        <color auto="1"/>
      </right>
      <top style="thin">
        <color auto="1"/>
      </top>
      <bottom/>
      <diagonal/>
    </border>
    <border>
      <left style="thin">
        <color indexed="8"/>
      </left>
      <right style="thin">
        <color indexed="8"/>
      </right>
      <top/>
      <bottom style="thin">
        <color auto="1"/>
      </bottom>
      <diagonal/>
    </border>
    <border>
      <left style="thin">
        <color indexed="8"/>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medium">
        <color auto="1"/>
      </bottom>
      <diagonal/>
    </border>
    <border>
      <left/>
      <right/>
      <top style="medium">
        <color auto="1"/>
      </top>
      <bottom/>
      <diagonal/>
    </border>
    <border>
      <left/>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bottom style="medium">
        <color auto="1"/>
      </bottom>
      <diagonal/>
    </border>
    <border>
      <left/>
      <right style="medium">
        <color auto="1"/>
      </right>
      <top style="medium">
        <color auto="1"/>
      </top>
      <bottom style="medium">
        <color auto="1"/>
      </bottom>
      <diagonal/>
    </border>
    <border>
      <left style="thin">
        <color indexed="8"/>
      </left>
      <right style="thin">
        <color indexed="8"/>
      </right>
      <top style="thin">
        <color auto="1"/>
      </top>
      <bottom style="thin">
        <color indexed="64"/>
      </bottom>
      <diagonal/>
    </border>
    <border>
      <left/>
      <right style="thin">
        <color indexed="8"/>
      </right>
      <top style="thin">
        <color auto="1"/>
      </top>
      <bottom style="thin">
        <color indexed="64"/>
      </bottom>
      <diagonal/>
    </border>
    <border>
      <left style="thin">
        <color indexed="8"/>
      </left>
      <right style="thin">
        <color auto="1"/>
      </right>
      <top style="thin">
        <color auto="1"/>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bottom style="thin">
        <color indexed="64"/>
      </bottom>
      <diagonal/>
    </border>
    <border>
      <left style="thin">
        <color auto="1"/>
      </left>
      <right/>
      <top style="thin">
        <color auto="1"/>
      </top>
      <bottom style="thin">
        <color indexed="64"/>
      </bottom>
      <diagonal/>
    </border>
    <border>
      <left style="thin">
        <color indexed="8"/>
      </left>
      <right style="thin">
        <color indexed="8"/>
      </right>
      <top/>
      <bottom style="thin">
        <color indexed="64"/>
      </bottom>
      <diagonal/>
    </border>
    <border>
      <left style="thin">
        <color indexed="64"/>
      </left>
      <right style="thin">
        <color indexed="64"/>
      </right>
      <top style="thin">
        <color indexed="8"/>
      </top>
      <bottom style="thin">
        <color auto="1"/>
      </bottom>
      <diagonal/>
    </border>
    <border>
      <left style="thin">
        <color rgb="FF010000"/>
      </left>
      <right style="thin">
        <color rgb="FF010000"/>
      </right>
      <top style="thin">
        <color rgb="FF010000"/>
      </top>
      <bottom/>
      <diagonal/>
    </border>
    <border>
      <left style="thin">
        <color rgb="FF010000"/>
      </left>
      <right style="thin">
        <color rgb="FF010000"/>
      </right>
      <top/>
      <bottom/>
      <diagonal/>
    </border>
    <border>
      <left style="thin">
        <color rgb="FF010000"/>
      </left>
      <right style="thin">
        <color indexed="64"/>
      </right>
      <top style="thin">
        <color indexed="64"/>
      </top>
      <bottom style="thin">
        <color indexed="64"/>
      </bottom>
      <diagonal/>
    </border>
    <border>
      <left/>
      <right style="thin">
        <color rgb="FF010000"/>
      </right>
      <top/>
      <bottom style="thin">
        <color rgb="FF010000"/>
      </bottom>
      <diagonal/>
    </border>
    <border>
      <left style="thin">
        <color rgb="FF010000"/>
      </left>
      <right style="thin">
        <color rgb="FF010000"/>
      </right>
      <top style="thin">
        <color indexed="8"/>
      </top>
      <bottom/>
      <diagonal/>
    </border>
    <border>
      <left/>
      <right style="thin">
        <color rgb="FF010000"/>
      </right>
      <top/>
      <bottom style="thin">
        <color rgb="FF000000"/>
      </bottom>
      <diagonal/>
    </border>
    <border>
      <left style="thin">
        <color indexed="8"/>
      </left>
      <right style="thin">
        <color indexed="64"/>
      </right>
      <top style="thin">
        <color indexed="8"/>
      </top>
      <bottom/>
      <diagonal/>
    </border>
    <border>
      <left style="thin">
        <color indexed="8"/>
      </left>
      <right style="thin">
        <color indexed="64"/>
      </right>
      <top/>
      <bottom/>
      <diagonal/>
    </border>
    <border>
      <left style="thin">
        <color indexed="8"/>
      </left>
      <right style="thin">
        <color indexed="64"/>
      </right>
      <top style="thin">
        <color auto="1"/>
      </top>
      <bottom/>
      <diagonal/>
    </border>
    <border>
      <left style="thin">
        <color indexed="8"/>
      </left>
      <right style="thin">
        <color indexed="64"/>
      </right>
      <top/>
      <bottom style="thin">
        <color indexed="64"/>
      </bottom>
      <diagonal/>
    </border>
    <border>
      <left style="thin">
        <color indexed="8"/>
      </left>
      <right style="thin">
        <color indexed="64"/>
      </right>
      <top/>
      <bottom style="thin">
        <color indexed="8"/>
      </bottom>
      <diagonal/>
    </border>
    <border>
      <left style="thin">
        <color indexed="8"/>
      </left>
      <right style="thin">
        <color indexed="8"/>
      </right>
      <top style="thin">
        <color indexed="8"/>
      </top>
      <bottom style="thin">
        <color indexed="64"/>
      </bottom>
      <diagonal/>
    </border>
    <border>
      <left style="thin">
        <color rgb="FF010000"/>
      </left>
      <right/>
      <top/>
      <bottom/>
      <diagonal/>
    </border>
    <border>
      <left style="thin">
        <color rgb="FF010000"/>
      </left>
      <right/>
      <top style="thin">
        <color rgb="FF010000"/>
      </top>
      <bottom/>
      <diagonal/>
    </border>
    <border>
      <left style="thin">
        <color indexed="64"/>
      </left>
      <right style="thin">
        <color indexed="64"/>
      </right>
      <top style="thin">
        <color indexed="8"/>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8"/>
      </right>
      <top style="thin">
        <color indexed="8"/>
      </top>
      <bottom style="thin">
        <color indexed="64"/>
      </bottom>
      <diagonal/>
    </border>
    <border>
      <left style="thin">
        <color indexed="64"/>
      </left>
      <right style="thin">
        <color indexed="64"/>
      </right>
      <top/>
      <bottom style="thin">
        <color indexed="8"/>
      </bottom>
      <diagonal/>
    </border>
    <border>
      <left/>
      <right style="thin">
        <color indexed="64"/>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8"/>
      </top>
      <bottom style="thin">
        <color indexed="8"/>
      </bottom>
      <diagonal/>
    </border>
    <border>
      <left style="thin">
        <color auto="1"/>
      </left>
      <right/>
      <top style="thin">
        <color indexed="64"/>
      </top>
      <bottom/>
      <diagonal/>
    </border>
    <border>
      <left/>
      <right/>
      <top style="thin">
        <color indexed="64"/>
      </top>
      <bottom/>
      <diagonal/>
    </border>
    <border>
      <left/>
      <right style="thin">
        <color rgb="FF010000"/>
      </right>
      <top style="thin">
        <color rgb="FF000000"/>
      </top>
      <bottom style="thin">
        <color rgb="FF000000"/>
      </bottom>
      <diagonal/>
    </border>
    <border>
      <left style="thin">
        <color indexed="8"/>
      </left>
      <right/>
      <top style="thin">
        <color indexed="8"/>
      </top>
      <bottom style="thin">
        <color indexed="64"/>
      </bottom>
      <diagonal/>
    </border>
    <border>
      <left/>
      <right style="thin">
        <color rgb="FF010000"/>
      </right>
      <top style="thin">
        <color rgb="FF010000"/>
      </top>
      <bottom style="thin">
        <color rgb="FF000000"/>
      </bottom>
      <diagonal/>
    </border>
    <border>
      <left/>
      <right style="thin">
        <color rgb="FF010000"/>
      </right>
      <top style="thin">
        <color indexed="8"/>
      </top>
      <bottom style="thin">
        <color rgb="FF010000"/>
      </bottom>
      <diagonal/>
    </border>
    <border>
      <left style="medium">
        <color auto="1"/>
      </left>
      <right style="medium">
        <color auto="1"/>
      </right>
      <top style="medium">
        <color auto="1"/>
      </top>
      <bottom style="thin">
        <color indexed="8"/>
      </bottom>
      <diagonal/>
    </border>
    <border>
      <left style="medium">
        <color auto="1"/>
      </left>
      <right style="medium">
        <color auto="1"/>
      </right>
      <top style="thin">
        <color indexed="8"/>
      </top>
      <bottom/>
      <diagonal/>
    </border>
    <border>
      <left style="medium">
        <color auto="1"/>
      </left>
      <right style="medium">
        <color auto="1"/>
      </right>
      <top/>
      <bottom/>
      <diagonal/>
    </border>
    <border>
      <left/>
      <right style="thin">
        <color auto="1"/>
      </right>
      <top style="thin">
        <color auto="1"/>
      </top>
      <bottom style="medium">
        <color auto="1"/>
      </bottom>
      <diagonal/>
    </border>
    <border>
      <left style="medium">
        <color auto="1"/>
      </left>
      <right style="medium">
        <color auto="1"/>
      </right>
      <top/>
      <bottom style="medium">
        <color auto="1"/>
      </bottom>
      <diagonal/>
    </border>
    <border>
      <left/>
      <right style="thin">
        <color auto="1"/>
      </right>
      <top style="medium">
        <color auto="1"/>
      </top>
      <bottom style="thin">
        <color auto="1"/>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8"/>
      </bottom>
      <diagonal/>
    </border>
    <border>
      <left style="thin">
        <color indexed="8"/>
      </left>
      <right style="thin">
        <color indexed="64"/>
      </right>
      <top style="thin">
        <color indexed="8"/>
      </top>
      <bottom style="thin">
        <color indexed="64"/>
      </bottom>
      <diagonal/>
    </border>
    <border>
      <left style="thin">
        <color indexed="8"/>
      </left>
      <right style="thin">
        <color indexed="64"/>
      </right>
      <top style="thin">
        <color indexed="8"/>
      </top>
      <bottom style="thin">
        <color indexed="8"/>
      </bottom>
      <diagonal/>
    </border>
    <border>
      <left style="thin">
        <color indexed="64"/>
      </left>
      <right style="thin">
        <color indexed="64"/>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top style="thin">
        <color auto="1"/>
      </top>
      <bottom style="thin">
        <color indexed="64"/>
      </bottom>
      <diagonal/>
    </border>
    <border>
      <left style="thin">
        <color indexed="8"/>
      </left>
      <right/>
      <top style="thin">
        <color indexed="8"/>
      </top>
      <bottom style="thin">
        <color indexed="64"/>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thin">
        <color auto="1"/>
      </right>
      <top/>
      <bottom/>
      <diagonal/>
    </border>
    <border>
      <left style="thin">
        <color indexed="8"/>
      </left>
      <right/>
      <top style="thin">
        <color indexed="64"/>
      </top>
      <bottom style="thin">
        <color indexed="64"/>
      </bottom>
      <diagonal/>
    </border>
    <border>
      <left style="thin">
        <color indexed="64"/>
      </left>
      <right style="thin">
        <color rgb="FF010000"/>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thin">
        <color indexed="8"/>
      </left>
      <right style="thin">
        <color auto="1"/>
      </right>
      <top style="thin">
        <color indexed="8"/>
      </top>
      <bottom/>
      <diagonal/>
    </border>
    <border>
      <left style="thin">
        <color indexed="64"/>
      </left>
      <right style="thin">
        <color indexed="8"/>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8"/>
      </top>
      <bottom/>
      <diagonal/>
    </border>
    <border>
      <left style="thin">
        <color indexed="64"/>
      </left>
      <right/>
      <top style="thin">
        <color indexed="8"/>
      </top>
      <bottom style="thin">
        <color indexed="64"/>
      </bottom>
      <diagonal/>
    </border>
    <border>
      <left/>
      <right style="thin">
        <color indexed="8"/>
      </right>
      <top style="thin">
        <color indexed="64"/>
      </top>
      <bottom style="thin">
        <color indexed="64"/>
      </bottom>
      <diagonal/>
    </border>
    <border>
      <left/>
      <right style="thin">
        <color indexed="8"/>
      </right>
      <top style="thin">
        <color indexed="8"/>
      </top>
      <bottom/>
      <diagonal/>
    </border>
    <border>
      <left style="thin">
        <color indexed="8"/>
      </left>
      <right/>
      <top style="thin">
        <color indexed="8"/>
      </top>
      <bottom style="thin">
        <color indexed="64"/>
      </bottom>
      <diagonal/>
    </border>
    <border>
      <left style="thin">
        <color indexed="8"/>
      </left>
      <right/>
      <top style="thin">
        <color indexed="64"/>
      </top>
      <bottom style="thin">
        <color indexed="64"/>
      </bottom>
      <diagonal/>
    </border>
    <border>
      <left/>
      <right style="thin">
        <color indexed="64"/>
      </right>
      <top/>
      <bottom/>
      <diagonal/>
    </border>
    <border>
      <left/>
      <right style="thin">
        <color indexed="64"/>
      </right>
      <top/>
      <bottom style="thin">
        <color indexed="8"/>
      </bottom>
      <diagonal/>
    </border>
    <border>
      <left style="thin">
        <color indexed="8"/>
      </left>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8"/>
      </top>
      <bottom style="thin">
        <color indexed="8"/>
      </bottom>
      <diagonal/>
    </border>
    <border>
      <left style="thin">
        <color indexed="8"/>
      </left>
      <right style="thin">
        <color indexed="8"/>
      </right>
      <top style="thin">
        <color indexed="8"/>
      </top>
      <bottom/>
      <diagonal/>
    </border>
    <border>
      <left/>
      <right/>
      <top style="thin">
        <color indexed="8"/>
      </top>
      <bottom style="thin">
        <color indexed="64"/>
      </bottom>
      <diagonal/>
    </border>
    <border>
      <left/>
      <right/>
      <top style="thin">
        <color rgb="FF010000"/>
      </top>
      <bottom/>
      <diagonal/>
    </border>
    <border>
      <left style="thin">
        <color rgb="FF010000"/>
      </left>
      <right style="thin">
        <color indexed="64"/>
      </right>
      <top style="thin">
        <color indexed="64"/>
      </top>
      <bottom style="thin">
        <color indexed="64"/>
      </bottom>
      <diagonal/>
    </border>
    <border>
      <left style="thin">
        <color indexed="64"/>
      </left>
      <right style="thin">
        <color indexed="8"/>
      </right>
      <top style="thin">
        <color indexed="64"/>
      </top>
      <bottom/>
      <diagonal/>
    </border>
    <border>
      <left style="thin">
        <color indexed="64"/>
      </left>
      <right style="thin">
        <color indexed="8"/>
      </right>
      <top style="thin">
        <color indexed="8"/>
      </top>
      <bottom/>
      <diagonal/>
    </border>
    <border>
      <left style="thin">
        <color indexed="64"/>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8"/>
      </left>
      <right style="thin">
        <color indexed="8"/>
      </right>
      <top style="thin">
        <color indexed="8"/>
      </top>
      <bottom/>
      <diagonal/>
    </border>
    <border>
      <left style="thin">
        <color indexed="8"/>
      </left>
      <right style="thin">
        <color indexed="64"/>
      </right>
      <top style="thin">
        <color indexed="64"/>
      </top>
      <bottom/>
      <diagonal/>
    </border>
    <border>
      <left style="thin">
        <color rgb="FF010000"/>
      </left>
      <right style="thin">
        <color indexed="64"/>
      </right>
      <top style="thin">
        <color indexed="64"/>
      </top>
      <bottom/>
      <diagonal/>
    </border>
    <border>
      <left style="thin">
        <color rgb="FF010000"/>
      </left>
      <right style="thin">
        <color indexed="64"/>
      </right>
      <top style="thin">
        <color rgb="FF010000"/>
      </top>
      <bottom/>
      <diagonal/>
    </border>
    <border>
      <left style="thin">
        <color indexed="64"/>
      </left>
      <right style="thin">
        <color indexed="8"/>
      </right>
      <top style="thin">
        <color indexed="8"/>
      </top>
      <bottom style="thin">
        <color indexed="64"/>
      </bottom>
      <diagonal/>
    </border>
    <border>
      <left style="thin">
        <color rgb="FF010000"/>
      </left>
      <right style="thin">
        <color indexed="64"/>
      </right>
      <top style="thin">
        <color rgb="FF010000"/>
      </top>
      <bottom style="thin">
        <color indexed="64"/>
      </bottom>
      <diagonal/>
    </border>
    <border>
      <left style="thin">
        <color indexed="64"/>
      </left>
      <right style="thin">
        <color indexed="8"/>
      </right>
      <top style="thin">
        <color indexed="64"/>
      </top>
      <bottom/>
      <diagonal/>
    </border>
    <border>
      <left style="thin">
        <color indexed="8"/>
      </left>
      <right style="thin">
        <color indexed="64"/>
      </right>
      <top style="thin">
        <color indexed="64"/>
      </top>
      <bottom/>
      <diagonal/>
    </border>
    <border>
      <left/>
      <right/>
      <top style="thin">
        <color indexed="8"/>
      </top>
      <bottom/>
      <diagonal/>
    </border>
    <border>
      <left style="thin">
        <color indexed="64"/>
      </left>
      <right style="thin">
        <color indexed="64"/>
      </right>
      <top style="thin">
        <color indexed="8"/>
      </top>
      <bottom/>
      <diagonal/>
    </border>
    <border>
      <left style="thin">
        <color indexed="64"/>
      </left>
      <right style="thin">
        <color indexed="64"/>
      </right>
      <top style="thin">
        <color indexed="8"/>
      </top>
      <bottom style="thin">
        <color indexed="64"/>
      </bottom>
      <diagonal/>
    </border>
    <border>
      <left/>
      <right style="thin">
        <color indexed="8"/>
      </right>
      <top style="thin">
        <color indexed="8"/>
      </top>
      <bottom style="thin">
        <color indexed="64"/>
      </bottom>
      <diagonal/>
    </border>
    <border>
      <left/>
      <right style="thin">
        <color indexed="8"/>
      </right>
      <top style="thin">
        <color indexed="8"/>
      </top>
      <bottom/>
      <diagonal/>
    </border>
    <border>
      <left/>
      <right/>
      <top style="thin">
        <color auto="1"/>
      </top>
      <bottom style="thin">
        <color indexed="64"/>
      </bottom>
      <diagonal/>
    </border>
    <border>
      <left/>
      <right style="thin">
        <color indexed="8"/>
      </right>
      <top style="thin">
        <color indexed="64"/>
      </top>
      <bottom/>
      <diagonal/>
    </border>
    <border>
      <left style="thin">
        <color indexed="8"/>
      </left>
      <right style="thin">
        <color indexed="8"/>
      </right>
      <top style="thin">
        <color indexed="64"/>
      </top>
      <bottom/>
      <diagonal/>
    </border>
    <border>
      <left style="thin">
        <color indexed="8"/>
      </left>
      <right/>
      <top style="thin">
        <color indexed="64"/>
      </top>
      <bottom/>
      <diagonal/>
    </border>
    <border>
      <left style="thin">
        <color indexed="8"/>
      </left>
      <right style="thin">
        <color indexed="8"/>
      </right>
      <top style="thin">
        <color indexed="8"/>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8"/>
      </left>
      <right/>
      <top style="thin">
        <color indexed="8"/>
      </top>
      <bottom/>
      <diagonal/>
    </border>
    <border>
      <left/>
      <right style="thin">
        <color indexed="64"/>
      </right>
      <top style="thin">
        <color indexed="8"/>
      </top>
      <bottom style="thin">
        <color indexed="8"/>
      </bottom>
      <diagonal/>
    </border>
    <border>
      <left style="thin">
        <color indexed="64"/>
      </left>
      <right/>
      <top style="thin">
        <color indexed="64"/>
      </top>
      <bottom/>
      <diagonal/>
    </border>
    <border>
      <left style="thin">
        <color indexed="64"/>
      </left>
      <right/>
      <top style="thin">
        <color indexed="8"/>
      </top>
      <bottom/>
      <diagonal/>
    </border>
    <border>
      <left/>
      <right style="thin">
        <color indexed="64"/>
      </right>
      <top style="thin">
        <color indexed="64"/>
      </top>
      <bottom/>
      <diagonal/>
    </border>
    <border>
      <left/>
      <right style="thin">
        <color indexed="64"/>
      </right>
      <top style="thin">
        <color rgb="FF010000"/>
      </top>
      <bottom/>
      <diagonal/>
    </border>
    <border>
      <left/>
      <right style="thin">
        <color indexed="64"/>
      </right>
      <top style="thin">
        <color rgb="FF010000"/>
      </top>
      <bottom style="thin">
        <color indexed="64"/>
      </bottom>
      <diagonal/>
    </border>
    <border>
      <left style="medium">
        <color indexed="64"/>
      </left>
      <right/>
      <top style="thin">
        <color indexed="8"/>
      </top>
      <bottom/>
      <diagonal/>
    </border>
    <border>
      <left/>
      <right style="medium">
        <color indexed="64"/>
      </right>
      <top style="thin">
        <color indexed="8"/>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style="thin">
        <color indexed="8"/>
      </right>
      <top style="thin">
        <color indexed="8"/>
      </top>
      <bottom style="thin">
        <color indexed="8"/>
      </bottom>
      <diagonal/>
    </border>
    <border>
      <left style="medium">
        <color auto="1"/>
      </left>
      <right/>
      <top style="medium">
        <color auto="1"/>
      </top>
      <bottom style="medium">
        <color auto="1"/>
      </bottom>
      <diagonal/>
    </border>
    <border>
      <left style="thin">
        <color auto="1"/>
      </left>
      <right/>
      <top/>
      <bottom style="medium">
        <color auto="1"/>
      </bottom>
      <diagonal/>
    </border>
    <border>
      <left/>
      <right/>
      <top style="thin">
        <color indexed="64"/>
      </top>
      <bottom style="thin">
        <color indexed="8"/>
      </bottom>
      <diagonal/>
    </border>
    <border>
      <left/>
      <right/>
      <top style="thin">
        <color indexed="8"/>
      </top>
      <bottom style="thin">
        <color indexed="8"/>
      </bottom>
      <diagonal/>
    </border>
    <border>
      <left style="thin">
        <color rgb="FF010000"/>
      </left>
      <right/>
      <top style="thin">
        <color indexed="64"/>
      </top>
      <bottom style="thin">
        <color indexed="64"/>
      </bottom>
      <diagonal/>
    </border>
    <border>
      <left/>
      <right style="thin">
        <color rgb="FF010000"/>
      </right>
      <top/>
      <bottom/>
      <diagonal/>
    </border>
    <border>
      <left style="thin">
        <color indexed="8"/>
      </left>
      <right/>
      <top/>
      <bottom style="thin">
        <color auto="1"/>
      </bottom>
      <diagonal/>
    </border>
    <border>
      <left style="thin">
        <color indexed="8"/>
      </left>
      <right style="thin">
        <color indexed="8"/>
      </right>
      <top/>
      <bottom style="thin">
        <color indexed="8"/>
      </bottom>
      <diagonal/>
    </border>
    <border>
      <left/>
      <right style="thin">
        <color rgb="FF010000"/>
      </right>
      <top style="thin">
        <color indexed="8"/>
      </top>
      <bottom/>
      <diagonal/>
    </border>
    <border>
      <left style="thin">
        <color indexed="8"/>
      </left>
      <right style="thin">
        <color indexed="8"/>
      </right>
      <top style="thin">
        <color indexed="8"/>
      </top>
      <bottom/>
      <diagonal/>
    </border>
    <border>
      <left style="thin">
        <color rgb="FF010000"/>
      </left>
      <right style="thin">
        <color rgb="FF010000"/>
      </right>
      <top style="thin">
        <color indexed="8"/>
      </top>
      <bottom/>
      <diagonal/>
    </border>
    <border>
      <left style="thin">
        <color indexed="64"/>
      </left>
      <right/>
      <top style="thin">
        <color indexed="8"/>
      </top>
      <bottom style="thin">
        <color indexed="8"/>
      </bottom>
      <diagonal/>
    </border>
    <border>
      <left style="thin">
        <color indexed="64"/>
      </left>
      <right/>
      <top/>
      <bottom style="thin">
        <color indexed="8"/>
      </bottom>
      <diagonal/>
    </border>
    <border>
      <left/>
      <right/>
      <top/>
      <bottom style="thin">
        <color indexed="8"/>
      </bottom>
      <diagonal/>
    </border>
    <border>
      <left style="thin">
        <color indexed="8"/>
      </left>
      <right style="thin">
        <color auto="1"/>
      </right>
      <top style="thin">
        <color indexed="8"/>
      </top>
      <bottom style="thin">
        <color indexed="64"/>
      </bottom>
      <diagonal/>
    </border>
    <border>
      <left style="thin">
        <color indexed="8"/>
      </left>
      <right style="thin">
        <color auto="1"/>
      </right>
      <top/>
      <bottom style="thin">
        <color indexed="64"/>
      </bottom>
      <diagonal/>
    </border>
    <border>
      <left style="thin">
        <color indexed="64"/>
      </left>
      <right/>
      <top/>
      <bottom/>
      <diagonal/>
    </border>
    <border>
      <left/>
      <right style="medium">
        <color auto="1"/>
      </right>
      <top style="medium">
        <color auto="1"/>
      </top>
      <bottom/>
      <diagonal/>
    </border>
    <border>
      <left/>
      <right style="thin">
        <color auto="1"/>
      </right>
      <top style="thin">
        <color auto="1"/>
      </top>
      <bottom/>
      <diagonal/>
    </border>
    <border>
      <left/>
      <right style="thin">
        <color auto="1"/>
      </right>
      <top style="medium">
        <color auto="1"/>
      </top>
      <bottom/>
      <diagonal/>
    </border>
    <border>
      <left/>
      <right style="thin">
        <color auto="1"/>
      </right>
      <top/>
      <bottom/>
      <diagonal/>
    </border>
    <border>
      <left/>
      <right style="thin">
        <color indexed="64"/>
      </right>
      <top style="thin">
        <color indexed="8"/>
      </top>
      <bottom/>
      <diagonal/>
    </border>
    <border>
      <left/>
      <right/>
      <top style="medium">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6">
    <xf numFmtId="0" fontId="0" fillId="0" borderId="0"/>
    <xf numFmtId="0" fontId="9" fillId="0" borderId="0"/>
    <xf numFmtId="9" fontId="9" fillId="0" borderId="0"/>
    <xf numFmtId="0" fontId="5" fillId="0" borderId="0" applyAlignment="1" applyProtection="1">
      <alignment vertical="top"/>
      <protection locked="0" hidden="0"/>
    </xf>
    <xf numFmtId="0" fontId="7" fillId="0" borderId="0"/>
    <xf numFmtId="0" fontId="9" fillId="0" borderId="0"/>
  </cellStyleXfs>
  <cellXfs count="804">
    <xf numFmtId="0" fontId="0" fillId="0" borderId="0" pivotButton="0" quotePrefix="0" xfId="0"/>
    <xf numFmtId="0" fontId="0" fillId="0" borderId="0" applyAlignment="1" pivotButton="0" quotePrefix="0" xfId="0">
      <alignment horizontal="center"/>
    </xf>
    <xf numFmtId="0" fontId="2" fillId="0" borderId="0" applyAlignment="1" pivotButton="0" quotePrefix="0" xfId="0">
      <alignment horizontal="center"/>
    </xf>
    <xf numFmtId="0" fontId="2" fillId="0" borderId="0" pivotButton="0" quotePrefix="0" xfId="0"/>
    <xf numFmtId="0" fontId="2" fillId="0" borderId="20" pivotButton="0" quotePrefix="0" xfId="0"/>
    <xf numFmtId="0" fontId="1" fillId="0" borderId="20" pivotButton="0" quotePrefix="0" xfId="0"/>
    <xf numFmtId="0" fontId="0" fillId="0" borderId="20" applyAlignment="1" pivotButton="0" quotePrefix="0" xfId="0">
      <alignment horizontal="center" vertical="center"/>
    </xf>
    <xf numFmtId="0" fontId="1" fillId="0" borderId="20" applyAlignment="1" pivotButton="0" quotePrefix="0" xfId="0">
      <alignment horizontal="center" vertical="center"/>
    </xf>
    <xf numFmtId="0" fontId="0" fillId="0" borderId="20" applyAlignment="1" pivotButton="0" quotePrefix="0" xfId="0">
      <alignment horizontal="center"/>
    </xf>
    <xf numFmtId="0" fontId="4" fillId="5" borderId="0" applyAlignment="1" pivotButton="0" quotePrefix="0" xfId="1">
      <alignment horizontal="left" vertical="top"/>
    </xf>
    <xf numFmtId="0" fontId="3" fillId="5" borderId="0" pivotButton="0" quotePrefix="0" xfId="1"/>
    <xf numFmtId="0" fontId="0" fillId="9" borderId="0" applyAlignment="1" pivotButton="0" quotePrefix="0" xfId="0">
      <alignment horizontal="center"/>
    </xf>
    <xf numFmtId="0" fontId="0" fillId="7" borderId="0" applyAlignment="1" pivotButton="0" quotePrefix="0" xfId="0">
      <alignment horizontal="center"/>
    </xf>
    <xf numFmtId="0" fontId="0" fillId="10" borderId="0" applyAlignment="1" pivotButton="0" quotePrefix="0" xfId="0">
      <alignment horizontal="center"/>
    </xf>
    <xf numFmtId="0" fontId="0" fillId="11" borderId="0" applyAlignment="1" pivotButton="0" quotePrefix="0" xfId="0">
      <alignment horizontal="center"/>
    </xf>
    <xf numFmtId="0" fontId="0" fillId="7" borderId="0" applyAlignment="1" pivotButton="0" quotePrefix="0" xfId="0">
      <alignment horizontal="center" vertical="center"/>
    </xf>
    <xf numFmtId="0" fontId="0" fillId="8" borderId="0" applyAlignment="1" pivotButton="0" quotePrefix="0" xfId="0">
      <alignment horizontal="center"/>
    </xf>
    <xf numFmtId="0" fontId="0" fillId="15" borderId="0" applyAlignment="1" pivotButton="0" quotePrefix="0" xfId="0">
      <alignment horizontal="center"/>
    </xf>
    <xf numFmtId="0" fontId="1" fillId="0" borderId="0" pivotButton="0" quotePrefix="0" xfId="0"/>
    <xf numFmtId="0" fontId="8" fillId="0" borderId="0" pivotButton="0" quotePrefix="0" xfId="0"/>
    <xf numFmtId="0" fontId="0" fillId="0" borderId="0" applyAlignment="1" pivotButton="0" quotePrefix="0" xfId="0">
      <alignment horizontal="center" vertical="center"/>
    </xf>
    <xf numFmtId="0" fontId="10" fillId="0" borderId="0" applyAlignment="1" pivotButton="0" quotePrefix="0" xfId="0">
      <alignment horizontal="center"/>
    </xf>
    <xf numFmtId="0" fontId="10" fillId="0" borderId="0" pivotButton="0" quotePrefix="0" xfId="0"/>
    <xf numFmtId="0" fontId="10" fillId="0" borderId="0" applyAlignment="1" pivotButton="0" quotePrefix="0" xfId="0">
      <alignment horizontal="center" vertical="center"/>
    </xf>
    <xf numFmtId="0" fontId="10" fillId="0" borderId="0" applyAlignment="1" pivotButton="0" quotePrefix="0" xfId="0">
      <alignment wrapText="1"/>
    </xf>
    <xf numFmtId="0" fontId="11" fillId="0" borderId="0" applyAlignment="1" pivotButton="0" quotePrefix="0" xfId="0">
      <alignment horizontal="center"/>
    </xf>
    <xf numFmtId="0" fontId="14" fillId="6" borderId="0" applyAlignment="1" pivotButton="0" quotePrefix="0" xfId="1">
      <alignment horizontal="left" vertical="top"/>
    </xf>
    <xf numFmtId="0" fontId="14" fillId="6" borderId="0" pivotButton="0" quotePrefix="0" xfId="1"/>
    <xf numFmtId="0" fontId="15" fillId="6" borderId="0" applyAlignment="1" pivotButton="0" quotePrefix="0" xfId="1">
      <alignment horizontal="left" vertical="top"/>
    </xf>
    <xf numFmtId="0" fontId="15" fillId="6" borderId="0" pivotButton="0" quotePrefix="0" xfId="1"/>
    <xf numFmtId="0" fontId="15" fillId="6" borderId="0" applyAlignment="1" pivotButton="0" quotePrefix="1" xfId="1">
      <alignment horizontal="left" vertical="top"/>
    </xf>
    <xf numFmtId="0" fontId="15" fillId="6" borderId="0" applyAlignment="1" pivotButton="0" quotePrefix="0" xfId="1">
      <alignment horizontal="left" vertical="top" wrapText="1"/>
    </xf>
    <xf numFmtId="0" fontId="13" fillId="6" borderId="0" applyAlignment="1" pivotButton="0" quotePrefix="0" xfId="1">
      <alignment horizontal="left" vertical="top"/>
    </xf>
    <xf numFmtId="0" fontId="13" fillId="6" borderId="0" applyAlignment="1" pivotButton="0" quotePrefix="0" xfId="1">
      <alignment horizontal="left" vertical="top" wrapText="1"/>
    </xf>
    <xf numFmtId="0" fontId="13" fillId="6" borderId="0" pivotButton="0" quotePrefix="0" xfId="1"/>
    <xf numFmtId="0" fontId="16" fillId="6" borderId="0" applyAlignment="1" pivotButton="0" quotePrefix="0" xfId="0">
      <alignment horizontal="left" vertical="top"/>
    </xf>
    <xf numFmtId="49" fontId="10" fillId="0" borderId="0" pivotButton="0" quotePrefix="0" xfId="0"/>
    <xf numFmtId="15" fontId="10" fillId="0" borderId="0" applyAlignment="1" pivotButton="0" quotePrefix="0" xfId="0">
      <alignment horizontal="center"/>
    </xf>
    <xf numFmtId="2" fontId="10" fillId="0" borderId="0" applyAlignment="1" pivotButton="0" quotePrefix="0" xfId="0">
      <alignment horizontal="center"/>
    </xf>
    <xf numFmtId="0" fontId="10" fillId="0" borderId="0" pivotButton="0" quotePrefix="0" xfId="1"/>
    <xf numFmtId="0" fontId="17" fillId="0" borderId="0" pivotButton="0" quotePrefix="0" xfId="1"/>
    <xf numFmtId="0" fontId="18" fillId="0" borderId="0" pivotButton="0" quotePrefix="0" xfId="1"/>
    <xf numFmtId="14" fontId="18" fillId="0" borderId="0" applyAlignment="1" pivotButton="0" quotePrefix="0" xfId="1">
      <alignment horizontal="left"/>
    </xf>
    <xf numFmtId="0" fontId="18" fillId="14" borderId="0" pivotButton="0" quotePrefix="0" xfId="1"/>
    <xf numFmtId="0" fontId="18" fillId="0" borderId="0" applyAlignment="1" pivotButton="0" quotePrefix="0" xfId="1">
      <alignment horizontal="center"/>
    </xf>
    <xf numFmtId="0" fontId="18" fillId="14" borderId="18" pivotButton="0" quotePrefix="0" xfId="1"/>
    <xf numFmtId="0" fontId="11" fillId="0" borderId="42" pivotButton="0" quotePrefix="0" xfId="1"/>
    <xf numFmtId="0" fontId="11" fillId="0" borderId="42" applyAlignment="1" pivotButton="0" quotePrefix="0" xfId="1">
      <alignment horizontal="center"/>
    </xf>
    <xf numFmtId="0" fontId="13" fillId="0" borderId="42" applyAlignment="1" pivotButton="0" quotePrefix="0" xfId="1">
      <alignment horizontal="center"/>
    </xf>
    <xf numFmtId="0" fontId="15" fillId="0" borderId="42" applyAlignment="1" pivotButton="0" quotePrefix="0" xfId="1">
      <alignment horizontal="center"/>
    </xf>
    <xf numFmtId="0" fontId="10" fillId="0" borderId="0" applyAlignment="1" pivotButton="0" quotePrefix="0" xfId="1">
      <alignment horizontal="center"/>
    </xf>
    <xf numFmtId="0" fontId="10" fillId="14" borderId="0" applyAlignment="1" pivotButton="0" quotePrefix="0" xfId="1">
      <alignment horizontal="center"/>
    </xf>
    <xf numFmtId="0" fontId="10" fillId="14" borderId="0" pivotButton="0" quotePrefix="0" xfId="1"/>
    <xf numFmtId="0" fontId="19" fillId="0" borderId="43" pivotButton="0" quotePrefix="0" xfId="1"/>
    <xf numFmtId="2" fontId="12" fillId="0" borderId="45" applyAlignment="1" pivotButton="0" quotePrefix="0" xfId="0">
      <alignment horizontal="center" wrapText="1"/>
    </xf>
    <xf numFmtId="2" fontId="10" fillId="0" borderId="43" applyAlignment="1" applyProtection="1" pivotButton="0" quotePrefix="0" xfId="1">
      <alignment horizontal="center"/>
      <protection locked="0" hidden="0"/>
    </xf>
    <xf numFmtId="0" fontId="15" fillId="0" borderId="0" applyAlignment="1" pivotButton="0" quotePrefix="0" xfId="1">
      <alignment horizontal="center"/>
    </xf>
    <xf numFmtId="0" fontId="15" fillId="0" borderId="43" applyAlignment="1" pivotButton="0" quotePrefix="0" xfId="1">
      <alignment horizontal="center"/>
    </xf>
    <xf numFmtId="2" fontId="10" fillId="0" borderId="0" applyAlignment="1" pivotButton="0" quotePrefix="0" xfId="1">
      <alignment horizontal="center"/>
    </xf>
    <xf numFmtId="2" fontId="10" fillId="0" borderId="0" pivotButton="0" quotePrefix="0" xfId="1"/>
    <xf numFmtId="0" fontId="19" fillId="0" borderId="0" pivotButton="0" quotePrefix="0" xfId="1"/>
    <xf numFmtId="2" fontId="10" fillId="0" borderId="0" applyAlignment="1" applyProtection="1" pivotButton="0" quotePrefix="0" xfId="1">
      <alignment horizontal="center"/>
      <protection locked="0" hidden="0"/>
    </xf>
    <xf numFmtId="0" fontId="19" fillId="0" borderId="40" pivotButton="0" quotePrefix="0" xfId="1"/>
    <xf numFmtId="2" fontId="12" fillId="0" borderId="46" applyAlignment="1" pivotButton="0" quotePrefix="0" xfId="0">
      <alignment horizontal="center" wrapText="1"/>
    </xf>
    <xf numFmtId="0" fontId="15" fillId="0" borderId="40" applyAlignment="1" pivotButton="0" quotePrefix="0" xfId="1">
      <alignment horizontal="center"/>
    </xf>
    <xf numFmtId="0" fontId="20" fillId="0" borderId="44" pivotButton="0" quotePrefix="0" xfId="1"/>
    <xf numFmtId="2" fontId="10" fillId="0" borderId="79" applyAlignment="1" applyProtection="1" pivotButton="0" quotePrefix="0" xfId="1">
      <alignment horizontal="center"/>
      <protection locked="0" hidden="0"/>
    </xf>
    <xf numFmtId="0" fontId="15" fillId="0" borderId="44" applyAlignment="1" pivotButton="0" quotePrefix="0" xfId="1">
      <alignment horizontal="center"/>
    </xf>
    <xf numFmtId="0" fontId="20" fillId="0" borderId="0" pivotButton="0" quotePrefix="0" xfId="1"/>
    <xf numFmtId="0" fontId="20" fillId="0" borderId="40" pivotButton="0" quotePrefix="0" xfId="1"/>
    <xf numFmtId="0" fontId="21" fillId="0" borderId="0" pivotButton="0" quotePrefix="0" xfId="1"/>
    <xf numFmtId="2" fontId="10" fillId="0" borderId="80" applyAlignment="1" applyProtection="1" pivotButton="0" quotePrefix="0" xfId="1">
      <alignment horizontal="center"/>
      <protection locked="0" hidden="0"/>
    </xf>
    <xf numFmtId="0" fontId="22" fillId="0" borderId="44" pivotButton="0" quotePrefix="0" xfId="1"/>
    <xf numFmtId="0" fontId="22" fillId="0" borderId="0" pivotButton="0" quotePrefix="0" xfId="1"/>
    <xf numFmtId="0" fontId="22" fillId="0" borderId="40" pivotButton="0" quotePrefix="0" xfId="1"/>
    <xf numFmtId="0" fontId="23" fillId="0" borderId="44" pivotButton="0" quotePrefix="0" xfId="1"/>
    <xf numFmtId="0" fontId="23" fillId="0" borderId="0" pivotButton="0" quotePrefix="0" xfId="1"/>
    <xf numFmtId="0" fontId="23" fillId="0" borderId="18" pivotButton="0" quotePrefix="0" xfId="1"/>
    <xf numFmtId="2" fontId="12" fillId="0" borderId="47" applyAlignment="1" pivotButton="0" quotePrefix="0" xfId="0">
      <alignment horizontal="center" wrapText="1"/>
    </xf>
    <xf numFmtId="0" fontId="15" fillId="0" borderId="18" applyAlignment="1" pivotButton="0" quotePrefix="0" xfId="1">
      <alignment horizontal="center"/>
    </xf>
    <xf numFmtId="0" fontId="24" fillId="0" borderId="0" applyAlignment="1" pivotButton="0" quotePrefix="0" xfId="1">
      <alignment horizontal="right"/>
    </xf>
    <xf numFmtId="9" fontId="10" fillId="0" borderId="0" pivotButton="0" quotePrefix="0" xfId="2"/>
    <xf numFmtId="9" fontId="10" fillId="0" borderId="0" applyAlignment="1" pivotButton="0" quotePrefix="0" xfId="2">
      <alignment horizontal="center"/>
    </xf>
    <xf numFmtId="0" fontId="10" fillId="0" borderId="43" pivotButton="0" quotePrefix="0" xfId="1"/>
    <xf numFmtId="0" fontId="10" fillId="0" borderId="43" applyAlignment="1" pivotButton="0" quotePrefix="0" xfId="1">
      <alignment horizontal="center"/>
    </xf>
    <xf numFmtId="0" fontId="10" fillId="0" borderId="18" pivotButton="0" quotePrefix="0" xfId="1"/>
    <xf numFmtId="0" fontId="10" fillId="0" borderId="18" applyAlignment="1" pivotButton="0" quotePrefix="0" xfId="1">
      <alignment horizontal="center"/>
    </xf>
    <xf numFmtId="0" fontId="25" fillId="0" borderId="0" applyAlignment="1" pivotButton="0" quotePrefix="0" xfId="0">
      <alignment horizontal="center" vertical="center"/>
    </xf>
    <xf numFmtId="0" fontId="26" fillId="0" borderId="0" applyAlignment="1" pivotButton="0" quotePrefix="0" xfId="0">
      <alignment horizontal="center" vertical="center" wrapText="1"/>
    </xf>
    <xf numFmtId="0" fontId="25" fillId="0" borderId="0" applyAlignment="1" pivotButton="0" quotePrefix="0" xfId="0">
      <alignment vertical="center"/>
    </xf>
    <xf numFmtId="0" fontId="25" fillId="0" borderId="0" applyAlignment="1" pivotButton="0" quotePrefix="0" xfId="0">
      <alignment vertical="center" wrapText="1"/>
    </xf>
    <xf numFmtId="0" fontId="25" fillId="0" borderId="0" applyAlignment="1" pivotButton="0" quotePrefix="0" xfId="0">
      <alignment horizontal="center" vertical="center" wrapText="1"/>
    </xf>
    <xf numFmtId="0" fontId="27" fillId="0" borderId="0" applyAlignment="1" pivotButton="0" quotePrefix="0" xfId="0">
      <alignment horizontal="center" vertical="center"/>
    </xf>
    <xf numFmtId="164" fontId="25" fillId="0" borderId="0" applyAlignment="1" pivotButton="0" quotePrefix="0" xfId="0">
      <alignment horizontal="center" vertical="center"/>
    </xf>
    <xf numFmtId="0" fontId="26" fillId="0" borderId="0" applyAlignment="1" pivotButton="0" quotePrefix="0" xfId="0">
      <alignment horizontal="left" vertical="center" wrapText="1"/>
    </xf>
    <xf numFmtId="0" fontId="28" fillId="0" borderId="0" applyAlignment="1" pivotButton="0" quotePrefix="0" xfId="0">
      <alignment vertical="center" wrapText="1"/>
    </xf>
    <xf numFmtId="0" fontId="28" fillId="0" borderId="0" applyAlignment="1" pivotButton="0" quotePrefix="0" xfId="0">
      <alignment horizontal="center" vertical="center" wrapText="1"/>
    </xf>
    <xf numFmtId="164" fontId="28" fillId="0" borderId="0" applyAlignment="1" pivotButton="0" quotePrefix="0" xfId="0">
      <alignment horizontal="center" vertical="center" wrapText="1"/>
    </xf>
    <xf numFmtId="0" fontId="28" fillId="0" borderId="0" applyAlignment="1" pivotButton="0" quotePrefix="0" xfId="0">
      <alignment vertical="center"/>
    </xf>
    <xf numFmtId="0" fontId="28" fillId="0" borderId="22" applyAlignment="1" pivotButton="0" quotePrefix="0" xfId="0">
      <alignment vertical="center" wrapText="1"/>
    </xf>
    <xf numFmtId="0" fontId="28" fillId="0" borderId="24" applyAlignment="1" pivotButton="0" quotePrefix="0" xfId="0">
      <alignment vertical="center" wrapText="1"/>
    </xf>
    <xf numFmtId="15" fontId="28" fillId="0" borderId="24" applyAlignment="1" pivotButton="0" quotePrefix="0" xfId="0">
      <alignment horizontal="left" vertical="center" wrapText="1"/>
    </xf>
    <xf numFmtId="15" fontId="28" fillId="0" borderId="0" applyAlignment="1" pivotButton="0" quotePrefix="0" xfId="0">
      <alignment horizontal="center" vertical="center" wrapText="1"/>
    </xf>
    <xf numFmtId="0" fontId="27" fillId="0" borderId="0" applyAlignment="1" pivotButton="0" quotePrefix="0" xfId="0">
      <alignment vertical="center"/>
    </xf>
    <xf numFmtId="0" fontId="28" fillId="0" borderId="26" applyAlignment="1" pivotButton="0" quotePrefix="0" xfId="0">
      <alignment vertical="center" wrapText="1"/>
    </xf>
    <xf numFmtId="0" fontId="30" fillId="19" borderId="11" applyAlignment="1" pivotButton="0" quotePrefix="0" xfId="0">
      <alignment vertical="center" wrapText="1"/>
    </xf>
    <xf numFmtId="0" fontId="30" fillId="19" borderId="11" applyAlignment="1" pivotButton="0" quotePrefix="0" xfId="0">
      <alignment horizontal="center" vertical="center" wrapText="1"/>
    </xf>
    <xf numFmtId="0" fontId="30" fillId="19" borderId="12" applyAlignment="1" pivotButton="0" quotePrefix="0" xfId="0">
      <alignment horizontal="center" vertical="center" wrapText="1"/>
    </xf>
    <xf numFmtId="0" fontId="30" fillId="19" borderId="2" applyAlignment="1" pivotButton="0" quotePrefix="0" xfId="0">
      <alignment horizontal="center" vertical="center" wrapText="1"/>
    </xf>
    <xf numFmtId="164" fontId="26" fillId="7" borderId="2" applyAlignment="1" pivotButton="0" quotePrefix="0" xfId="0">
      <alignment horizontal="center" vertical="center" wrapText="1"/>
    </xf>
    <xf numFmtId="0" fontId="30" fillId="19" borderId="2" applyAlignment="1" pivotButton="0" quotePrefix="0" xfId="0">
      <alignment horizontal="center" vertical="center"/>
    </xf>
    <xf numFmtId="0" fontId="30" fillId="19" borderId="56" applyAlignment="1" pivotButton="0" quotePrefix="0" xfId="0">
      <alignment horizontal="center" vertical="center" wrapText="1"/>
    </xf>
    <xf numFmtId="0" fontId="26" fillId="0" borderId="14" applyAlignment="1" pivotButton="0" quotePrefix="0" xfId="0">
      <alignment vertical="center" wrapText="1"/>
    </xf>
    <xf numFmtId="0" fontId="26" fillId="0" borderId="14" applyAlignment="1" pivotButton="0" quotePrefix="0" xfId="0">
      <alignment horizontal="center" vertical="center" wrapText="1"/>
    </xf>
    <xf numFmtId="0" fontId="26" fillId="0" borderId="4" applyAlignment="1" pivotButton="0" quotePrefix="0" xfId="0">
      <alignment horizontal="center" vertical="center" wrapText="1"/>
    </xf>
    <xf numFmtId="164" fontId="28" fillId="0" borderId="4" applyAlignment="1" pivotButton="0" quotePrefix="0" xfId="0">
      <alignment horizontal="center" vertical="center"/>
    </xf>
    <xf numFmtId="0" fontId="28" fillId="3" borderId="49" applyAlignment="1" pivotButton="0" quotePrefix="0" xfId="0">
      <alignment horizontal="center" vertical="center" wrapText="1"/>
    </xf>
    <xf numFmtId="164" fontId="28" fillId="3" borderId="51" applyAlignment="1" pivotButton="0" quotePrefix="0" xfId="0">
      <alignment horizontal="center" vertical="center"/>
    </xf>
    <xf numFmtId="0" fontId="26" fillId="0" borderId="6" applyAlignment="1" pivotButton="0" quotePrefix="0" xfId="0">
      <alignment horizontal="center" vertical="center" wrapText="1"/>
    </xf>
    <xf numFmtId="0" fontId="28" fillId="0" borderId="6" applyAlignment="1" pivotButton="0" quotePrefix="0" xfId="0">
      <alignment horizontal="center" vertical="center"/>
    </xf>
    <xf numFmtId="164" fontId="28" fillId="0" borderId="6" applyAlignment="1" pivotButton="0" quotePrefix="0" xfId="0">
      <alignment horizontal="center" vertical="center" wrapText="1"/>
    </xf>
    <xf numFmtId="0" fontId="26" fillId="0" borderId="3" applyAlignment="1" pivotButton="0" quotePrefix="0" xfId="0">
      <alignment horizontal="left" vertical="center" wrapText="1"/>
    </xf>
    <xf numFmtId="164" fontId="28" fillId="3" borderId="51" applyAlignment="1" pivotButton="0" quotePrefix="0" xfId="0">
      <alignment horizontal="center" vertical="center" wrapText="1"/>
    </xf>
    <xf numFmtId="0" fontId="28" fillId="4" borderId="10" applyAlignment="1" pivotButton="0" quotePrefix="0" xfId="0">
      <alignment vertical="center" wrapText="1"/>
    </xf>
    <xf numFmtId="0" fontId="28" fillId="4" borderId="38" applyAlignment="1" pivotButton="0" quotePrefix="0" xfId="0">
      <alignment vertical="center" wrapText="1"/>
    </xf>
    <xf numFmtId="0" fontId="28" fillId="4" borderId="1" applyAlignment="1" pivotButton="0" quotePrefix="0" xfId="0">
      <alignment vertical="center" wrapText="1"/>
    </xf>
    <xf numFmtId="0" fontId="28" fillId="4" borderId="9" applyAlignment="1" pivotButton="0" quotePrefix="0" xfId="0">
      <alignment vertical="center" wrapText="1"/>
    </xf>
    <xf numFmtId="164" fontId="33" fillId="0" borderId="57" applyAlignment="1" pivotButton="0" quotePrefix="0" xfId="0">
      <alignment horizontal="center" vertical="center"/>
    </xf>
    <xf numFmtId="0" fontId="26" fillId="7" borderId="9" applyAlignment="1" pivotButton="0" quotePrefix="0" xfId="0">
      <alignment horizontal="center" vertical="center" wrapText="1"/>
    </xf>
    <xf numFmtId="0" fontId="26" fillId="7" borderId="8" applyAlignment="1" pivotButton="0" quotePrefix="0" xfId="0">
      <alignment horizontal="center" vertical="center" wrapText="1"/>
    </xf>
    <xf numFmtId="164" fontId="26" fillId="7" borderId="8" applyAlignment="1" pivotButton="0" quotePrefix="0" xfId="0">
      <alignment horizontal="center" vertical="center" wrapText="1"/>
    </xf>
    <xf numFmtId="0" fontId="26" fillId="0" borderId="7" applyAlignment="1" pivotButton="0" quotePrefix="0" xfId="0">
      <alignment vertical="center" wrapText="1"/>
    </xf>
    <xf numFmtId="0" fontId="28" fillId="4" borderId="37" applyAlignment="1" pivotButton="0" quotePrefix="0" xfId="0">
      <alignment vertical="center" wrapText="1"/>
    </xf>
    <xf numFmtId="0" fontId="28" fillId="4" borderId="39" applyAlignment="1" pivotButton="0" quotePrefix="0" xfId="0">
      <alignment vertical="center" wrapText="1"/>
    </xf>
    <xf numFmtId="0" fontId="26" fillId="0" borderId="99" applyAlignment="1" pivotButton="0" quotePrefix="0" xfId="0">
      <alignment horizontal="center" vertical="center" wrapText="1"/>
    </xf>
    <xf numFmtId="0" fontId="28" fillId="0" borderId="98" applyAlignment="1" pivotButton="0" quotePrefix="0" xfId="0">
      <alignment horizontal="center" vertical="center"/>
    </xf>
    <xf numFmtId="164" fontId="33" fillId="0" borderId="109" applyAlignment="1" pivotButton="0" quotePrefix="0" xfId="0">
      <alignment horizontal="center" vertical="center"/>
    </xf>
    <xf numFmtId="0" fontId="28" fillId="3" borderId="35" applyAlignment="1" pivotButton="0" quotePrefix="0" xfId="0">
      <alignment horizontal="center" vertical="center" wrapText="1"/>
    </xf>
    <xf numFmtId="164" fontId="28" fillId="3" borderId="36" applyAlignment="1" pivotButton="0" quotePrefix="0" xfId="0">
      <alignment horizontal="center" vertical="center" wrapText="1"/>
    </xf>
    <xf numFmtId="164" fontId="33" fillId="16" borderId="59" applyAlignment="1" pivotButton="0" quotePrefix="0" xfId="0">
      <alignment horizontal="center" vertical="center"/>
    </xf>
    <xf numFmtId="164" fontId="33" fillId="0" borderId="58" applyAlignment="1" pivotButton="0" quotePrefix="0" xfId="0">
      <alignment horizontal="center" vertical="center" wrapText="1"/>
    </xf>
    <xf numFmtId="0" fontId="34" fillId="0" borderId="0" applyAlignment="1" pivotButton="0" quotePrefix="0" xfId="0">
      <alignment horizontal="left" vertical="center" wrapText="1"/>
    </xf>
    <xf numFmtId="164" fontId="33" fillId="16" borderId="59" applyAlignment="1" pivotButton="0" quotePrefix="0" xfId="0">
      <alignment horizontal="center" vertical="center" wrapText="1"/>
    </xf>
    <xf numFmtId="0" fontId="28" fillId="3" borderId="33" applyAlignment="1" pivotButton="0" quotePrefix="0" xfId="0">
      <alignment horizontal="center" vertical="center" wrapText="1"/>
    </xf>
    <xf numFmtId="164" fontId="28" fillId="3" borderId="34" applyAlignment="1" pivotButton="0" quotePrefix="0" xfId="0">
      <alignment horizontal="center" vertical="center" wrapText="1"/>
    </xf>
    <xf numFmtId="0" fontId="30" fillId="24" borderId="103" applyAlignment="1" pivotButton="0" quotePrefix="0" xfId="0">
      <alignment horizontal="center" vertical="center" wrapText="1"/>
    </xf>
    <xf numFmtId="0" fontId="30" fillId="24" borderId="102" applyAlignment="1" pivotButton="0" quotePrefix="0" xfId="0">
      <alignment horizontal="center" vertical="center" wrapText="1"/>
    </xf>
    <xf numFmtId="164" fontId="30" fillId="24" borderId="103" applyAlignment="1" pivotButton="0" quotePrefix="0" xfId="0">
      <alignment horizontal="center" vertical="center" wrapText="1"/>
    </xf>
    <xf numFmtId="0" fontId="30" fillId="24" borderId="103" applyAlignment="1" pivotButton="0" quotePrefix="0" xfId="0">
      <alignment horizontal="center" vertical="center"/>
    </xf>
    <xf numFmtId="0" fontId="30" fillId="24" borderId="56" applyAlignment="1" pivotButton="0" quotePrefix="0" xfId="0">
      <alignment horizontal="center" vertical="center" wrapText="1"/>
    </xf>
    <xf numFmtId="0" fontId="26" fillId="0" borderId="52" applyAlignment="1" pivotButton="0" quotePrefix="0" xfId="0">
      <alignment horizontal="center" vertical="center" wrapText="1"/>
    </xf>
    <xf numFmtId="0" fontId="26" fillId="0" borderId="100" applyAlignment="1" pivotButton="0" quotePrefix="0" xfId="0">
      <alignment horizontal="center" vertical="center" wrapText="1"/>
    </xf>
    <xf numFmtId="0" fontId="28" fillId="0" borderId="55" applyAlignment="1" pivotButton="0" quotePrefix="0" xfId="0">
      <alignment horizontal="center" vertical="center"/>
    </xf>
    <xf numFmtId="0" fontId="28" fillId="4" borderId="0" applyAlignment="1" pivotButton="0" quotePrefix="0" xfId="0">
      <alignment vertical="center" wrapText="1"/>
    </xf>
    <xf numFmtId="0" fontId="30" fillId="24" borderId="46" applyAlignment="1" pivotButton="0" quotePrefix="0" xfId="0">
      <alignment horizontal="center" vertical="center" wrapText="1"/>
    </xf>
    <xf numFmtId="164" fontId="33" fillId="0" borderId="106" applyAlignment="1" pivotButton="0" quotePrefix="0" xfId="0">
      <alignment horizontal="center" vertical="center"/>
    </xf>
    <xf numFmtId="164" fontId="28" fillId="3" borderId="104" applyAlignment="1" pivotButton="0" quotePrefix="0" xfId="0">
      <alignment horizontal="center" vertical="center" wrapText="1"/>
    </xf>
    <xf numFmtId="0" fontId="26" fillId="9" borderId="9" applyAlignment="1" pivotButton="0" quotePrefix="0" xfId="0">
      <alignment horizontal="center" vertical="center" wrapText="1"/>
    </xf>
    <xf numFmtId="0" fontId="30" fillId="24" borderId="8" applyAlignment="1" pivotButton="0" quotePrefix="0" xfId="0">
      <alignment horizontal="center" vertical="center" wrapText="1"/>
    </xf>
    <xf numFmtId="0" fontId="30" fillId="9" borderId="6" applyAlignment="1" pivotButton="0" quotePrefix="0" xfId="0">
      <alignment horizontal="center" vertical="center" wrapText="1"/>
    </xf>
    <xf numFmtId="164" fontId="30" fillId="9" borderId="8" applyAlignment="1" pivotButton="0" quotePrefix="0" xfId="0">
      <alignment horizontal="center" vertical="center" wrapText="1"/>
    </xf>
    <xf numFmtId="0" fontId="30" fillId="24" borderId="2" applyAlignment="1" pivotButton="0" quotePrefix="0" xfId="0">
      <alignment horizontal="center" vertical="center"/>
    </xf>
    <xf numFmtId="0" fontId="30" fillId="24" borderId="73" applyAlignment="1" pivotButton="0" quotePrefix="0" xfId="0">
      <alignment horizontal="center" vertical="center" wrapText="1"/>
    </xf>
    <xf numFmtId="0" fontId="26" fillId="0" borderId="53" applyAlignment="1" pivotButton="0" quotePrefix="0" xfId="0">
      <alignment horizontal="center" vertical="center" wrapText="1"/>
    </xf>
    <xf numFmtId="0" fontId="28" fillId="4" borderId="11" applyAlignment="1" pivotButton="0" quotePrefix="0" xfId="0">
      <alignment vertical="center" wrapText="1"/>
    </xf>
    <xf numFmtId="0" fontId="28" fillId="4" borderId="12" applyAlignment="1" pivotButton="0" quotePrefix="0" xfId="0">
      <alignment vertical="center" wrapText="1"/>
    </xf>
    <xf numFmtId="0" fontId="28" fillId="3" borderId="6" applyAlignment="1" pivotButton="0" quotePrefix="0" xfId="0">
      <alignment horizontal="center" vertical="center" wrapText="1"/>
    </xf>
    <xf numFmtId="0" fontId="30" fillId="26" borderId="103" applyAlignment="1" pivotButton="0" quotePrefix="0" xfId="0">
      <alignment horizontal="center" vertical="center" wrapText="1"/>
    </xf>
    <xf numFmtId="0" fontId="30" fillId="26" borderId="102" applyAlignment="1" pivotButton="0" quotePrefix="0" xfId="0">
      <alignment horizontal="center" vertical="center" wrapText="1"/>
    </xf>
    <xf numFmtId="0" fontId="30" fillId="26" borderId="6" applyAlignment="1" pivotButton="0" quotePrefix="0" xfId="0">
      <alignment horizontal="center" vertical="center" wrapText="1"/>
    </xf>
    <xf numFmtId="164" fontId="30" fillId="26" borderId="103" applyAlignment="1" pivotButton="0" quotePrefix="0" xfId="0">
      <alignment horizontal="center" vertical="center" wrapText="1"/>
    </xf>
    <xf numFmtId="0" fontId="30" fillId="26" borderId="103" applyAlignment="1" pivotButton="0" quotePrefix="0" xfId="0">
      <alignment horizontal="center" vertical="center"/>
    </xf>
    <xf numFmtId="0" fontId="30" fillId="26" borderId="56" applyAlignment="1" pivotButton="0" quotePrefix="0" xfId="0">
      <alignment horizontal="center" vertical="center" wrapText="1"/>
    </xf>
    <xf numFmtId="0" fontId="30" fillId="26" borderId="46" applyAlignment="1" pivotButton="0" quotePrefix="0" xfId="0">
      <alignment horizontal="center" vertical="center" wrapText="1"/>
    </xf>
    <xf numFmtId="0" fontId="28" fillId="3" borderId="98" applyAlignment="1" pivotButton="0" quotePrefix="0" xfId="0">
      <alignment horizontal="center" vertical="center" wrapText="1"/>
    </xf>
    <xf numFmtId="0" fontId="30" fillId="26" borderId="9" applyAlignment="1" pivotButton="0" quotePrefix="0" xfId="0">
      <alignment horizontal="center" vertical="center" wrapText="1"/>
    </xf>
    <xf numFmtId="0" fontId="30" fillId="26" borderId="8" applyAlignment="1" pivotButton="0" quotePrefix="0" xfId="0">
      <alignment horizontal="center" vertical="center" wrapText="1"/>
    </xf>
    <xf numFmtId="164" fontId="30" fillId="26" borderId="8" applyAlignment="1" pivotButton="0" quotePrefix="0" xfId="0">
      <alignment horizontal="center" vertical="center" wrapText="1"/>
    </xf>
    <xf numFmtId="0" fontId="30" fillId="26" borderId="2" applyAlignment="1" pivotButton="0" quotePrefix="0" xfId="0">
      <alignment horizontal="center" vertical="center"/>
    </xf>
    <xf numFmtId="0" fontId="30" fillId="26" borderId="73" applyAlignment="1" pivotButton="0" quotePrefix="0" xfId="0">
      <alignment horizontal="center" vertical="center" wrapText="1"/>
    </xf>
    <xf numFmtId="0" fontId="26" fillId="26" borderId="9" applyAlignment="1" pivotButton="0" quotePrefix="0" xfId="0">
      <alignment horizontal="center" vertical="center" wrapText="1"/>
    </xf>
    <xf numFmtId="0" fontId="30" fillId="27" borderId="103" applyAlignment="1" pivotButton="0" quotePrefix="0" xfId="0">
      <alignment horizontal="center" vertical="center" wrapText="1"/>
    </xf>
    <xf numFmtId="0" fontId="30" fillId="27" borderId="102" applyAlignment="1" pivotButton="0" quotePrefix="0" xfId="0">
      <alignment horizontal="center" vertical="center" wrapText="1"/>
    </xf>
    <xf numFmtId="164" fontId="30" fillId="27" borderId="103" applyAlignment="1" pivotButton="0" quotePrefix="0" xfId="0">
      <alignment horizontal="center" vertical="center" wrapText="1"/>
    </xf>
    <xf numFmtId="0" fontId="30" fillId="27" borderId="103" applyAlignment="1" pivotButton="0" quotePrefix="0" xfId="0">
      <alignment horizontal="center" vertical="center"/>
    </xf>
    <xf numFmtId="0" fontId="30" fillId="27" borderId="56" applyAlignment="1" pivotButton="0" quotePrefix="0" xfId="0">
      <alignment horizontal="center" vertical="center" wrapText="1"/>
    </xf>
    <xf numFmtId="0" fontId="30" fillId="27" borderId="73" applyAlignment="1" pivotButton="0" quotePrefix="0" xfId="0">
      <alignment horizontal="center" vertical="center" wrapText="1"/>
    </xf>
    <xf numFmtId="0" fontId="30" fillId="27" borderId="9" applyAlignment="1" pivotButton="0" quotePrefix="0" xfId="0">
      <alignment horizontal="center" vertical="center" wrapText="1"/>
    </xf>
    <xf numFmtId="0" fontId="30" fillId="27" borderId="8" applyAlignment="1" pivotButton="0" quotePrefix="0" xfId="0">
      <alignment horizontal="center" vertical="center" wrapText="1"/>
    </xf>
    <xf numFmtId="164" fontId="30" fillId="27" borderId="8" applyAlignment="1" pivotButton="0" quotePrefix="0" xfId="0">
      <alignment horizontal="center" vertical="center" wrapText="1"/>
    </xf>
    <xf numFmtId="0" fontId="30" fillId="27" borderId="2" applyAlignment="1" pivotButton="0" quotePrefix="0" xfId="0">
      <alignment horizontal="center" vertical="center"/>
    </xf>
    <xf numFmtId="0" fontId="26" fillId="0" borderId="55" applyAlignment="1" pivotButton="0" quotePrefix="0" xfId="0">
      <alignment horizontal="center" vertical="center" wrapText="1"/>
    </xf>
    <xf numFmtId="0" fontId="30" fillId="28" borderId="2" applyAlignment="1" pivotButton="0" quotePrefix="0" xfId="0">
      <alignment horizontal="center" vertical="center" wrapText="1"/>
    </xf>
    <xf numFmtId="0" fontId="30" fillId="28" borderId="12" applyAlignment="1" pivotButton="0" quotePrefix="0" xfId="0">
      <alignment horizontal="center" vertical="center" wrapText="1"/>
    </xf>
    <xf numFmtId="164" fontId="30" fillId="28" borderId="2" applyAlignment="1" pivotButton="0" quotePrefix="0" xfId="0">
      <alignment horizontal="center" vertical="center" wrapText="1"/>
    </xf>
    <xf numFmtId="0" fontId="30" fillId="28" borderId="2" applyAlignment="1" pivotButton="0" quotePrefix="0" xfId="0">
      <alignment horizontal="center" vertical="center"/>
    </xf>
    <xf numFmtId="0" fontId="30" fillId="28" borderId="56" applyAlignment="1" pivotButton="0" quotePrefix="0" xfId="0">
      <alignment horizontal="center" vertical="center" wrapText="1"/>
    </xf>
    <xf numFmtId="164" fontId="33" fillId="16" borderId="39" applyAlignment="1" pivotButton="0" quotePrefix="0" xfId="0">
      <alignment horizontal="center" vertical="center" wrapText="1"/>
    </xf>
    <xf numFmtId="0" fontId="30" fillId="28" borderId="73" applyAlignment="1" pivotButton="0" quotePrefix="0" xfId="0">
      <alignment horizontal="center" vertical="center" wrapText="1"/>
    </xf>
    <xf numFmtId="0" fontId="30" fillId="28" borderId="9" applyAlignment="1" pivotButton="0" quotePrefix="0" xfId="0">
      <alignment horizontal="center" vertical="center" wrapText="1"/>
    </xf>
    <xf numFmtId="0" fontId="30" fillId="28" borderId="8" applyAlignment="1" pivotButton="0" quotePrefix="0" xfId="0">
      <alignment horizontal="center" vertical="center" wrapText="1"/>
    </xf>
    <xf numFmtId="164" fontId="30" fillId="28" borderId="8" applyAlignment="1" pivotButton="0" quotePrefix="0" xfId="0">
      <alignment horizontal="center" vertical="center" wrapText="1"/>
    </xf>
    <xf numFmtId="0" fontId="28" fillId="4" borderId="110" applyAlignment="1" pivotButton="0" quotePrefix="0" xfId="0">
      <alignment vertical="center" wrapText="1"/>
    </xf>
    <xf numFmtId="0" fontId="27" fillId="0" borderId="0" applyAlignment="1" pivotButton="0" quotePrefix="0" xfId="0">
      <alignment horizontal="left" vertical="center"/>
    </xf>
    <xf numFmtId="0" fontId="25" fillId="0" borderId="0" pivotButton="0" quotePrefix="0" xfId="0"/>
    <xf numFmtId="0" fontId="28" fillId="0" borderId="0" applyAlignment="1" pivotButton="0" quotePrefix="0" xfId="0">
      <alignment wrapText="1"/>
    </xf>
    <xf numFmtId="0" fontId="28" fillId="0" borderId="1" applyAlignment="1" pivotButton="0" quotePrefix="0" xfId="0">
      <alignment wrapText="1"/>
    </xf>
    <xf numFmtId="0" fontId="28" fillId="0" borderId="5" applyAlignment="1" pivotButton="0" quotePrefix="0" xfId="0">
      <alignment wrapText="1"/>
    </xf>
    <xf numFmtId="0" fontId="26" fillId="0" borderId="0" applyAlignment="1" pivotButton="0" quotePrefix="0" xfId="0">
      <alignment horizontal="right" wrapText="1"/>
    </xf>
    <xf numFmtId="0" fontId="26" fillId="2" borderId="2" applyAlignment="1" pivotButton="0" quotePrefix="0" xfId="0">
      <alignment horizontal="center" vertical="center" wrapText="1"/>
    </xf>
    <xf numFmtId="0" fontId="26" fillId="2" borderId="8" applyAlignment="1" pivotButton="0" quotePrefix="0" xfId="0">
      <alignment horizontal="center" vertical="center" wrapText="1"/>
    </xf>
    <xf numFmtId="0" fontId="26" fillId="0" borderId="3" applyAlignment="1" pivotButton="0" quotePrefix="0" xfId="0">
      <alignment horizontal="center" vertical="center" wrapText="1"/>
    </xf>
    <xf numFmtId="0" fontId="29" fillId="19" borderId="2" applyAlignment="1" pivotButton="0" quotePrefix="0" xfId="0">
      <alignment horizontal="center" vertical="center" wrapText="1"/>
    </xf>
    <xf numFmtId="2" fontId="26" fillId="0" borderId="2" applyAlignment="1" pivotButton="0" quotePrefix="0" xfId="0">
      <alignment horizontal="center" vertical="center" wrapText="1"/>
    </xf>
    <xf numFmtId="0" fontId="28" fillId="0" borderId="6" applyAlignment="1" pivotButton="0" quotePrefix="0" xfId="0">
      <alignment horizontal="center" wrapText="1"/>
    </xf>
    <xf numFmtId="0" fontId="28" fillId="0" borderId="3" applyAlignment="1" pivotButton="0" quotePrefix="0" xfId="0">
      <alignment wrapText="1"/>
    </xf>
    <xf numFmtId="0" fontId="29" fillId="30" borderId="2" applyAlignment="1" pivotButton="0" quotePrefix="0" xfId="0">
      <alignment horizontal="center" vertical="center" wrapText="1"/>
    </xf>
    <xf numFmtId="0" fontId="29" fillId="17" borderId="2" applyAlignment="1" pivotButton="0" quotePrefix="0" xfId="0">
      <alignment horizontal="center" vertical="center" wrapText="1"/>
    </xf>
    <xf numFmtId="0" fontId="29" fillId="31" borderId="2" applyAlignment="1" pivotButton="0" quotePrefix="0" xfId="0">
      <alignment horizontal="center" vertical="center" wrapText="1"/>
    </xf>
    <xf numFmtId="0" fontId="29" fillId="27" borderId="2" applyAlignment="1" pivotButton="0" quotePrefix="0" xfId="0">
      <alignment horizontal="center" vertical="center" wrapText="1"/>
    </xf>
    <xf numFmtId="0" fontId="29" fillId="28" borderId="2" applyAlignment="1" pivotButton="0" quotePrefix="0" xfId="0">
      <alignment horizontal="center" vertical="center" wrapText="1"/>
    </xf>
    <xf numFmtId="0" fontId="35" fillId="0" borderId="2" applyAlignment="1" pivotButton="0" quotePrefix="0" xfId="0">
      <alignment horizontal="left" vertical="center" wrapText="1"/>
    </xf>
    <xf numFmtId="0" fontId="36" fillId="0" borderId="2" applyAlignment="1" pivotButton="0" quotePrefix="0" xfId="0">
      <alignment vertical="center" wrapText="1"/>
    </xf>
    <xf numFmtId="0" fontId="37" fillId="0" borderId="2" applyAlignment="1" pivotButton="0" quotePrefix="0" xfId="0">
      <alignment vertical="center" wrapText="1"/>
    </xf>
    <xf numFmtId="0" fontId="38" fillId="0" borderId="2" applyAlignment="1" pivotButton="0" quotePrefix="0" xfId="0">
      <alignment horizontal="left" vertical="center" wrapText="1"/>
    </xf>
    <xf numFmtId="0" fontId="39" fillId="0" borderId="2" applyAlignment="1" pivotButton="0" quotePrefix="0" xfId="0">
      <alignment vertical="center" wrapText="1"/>
    </xf>
    <xf numFmtId="2" fontId="12" fillId="0" borderId="173" applyAlignment="1" pivotButton="0" quotePrefix="0" xfId="0">
      <alignment horizontal="center" wrapText="1"/>
    </xf>
    <xf numFmtId="2" fontId="12" fillId="0" borderId="18" applyAlignment="1" pivotButton="0" quotePrefix="0" xfId="0">
      <alignment horizontal="center" wrapText="1"/>
    </xf>
    <xf numFmtId="0" fontId="26" fillId="13" borderId="28" applyAlignment="1" pivotButton="0" quotePrefix="0" xfId="0">
      <alignment horizontal="center" vertical="center" wrapText="1"/>
    </xf>
    <xf numFmtId="0" fontId="28" fillId="12" borderId="141" applyAlignment="1" pivotButton="0" quotePrefix="0" xfId="0">
      <alignment horizontal="center" vertical="center" wrapText="1"/>
    </xf>
    <xf numFmtId="0" fontId="28" fillId="12" borderId="0" applyAlignment="1" pivotButton="0" quotePrefix="0" xfId="0">
      <alignment horizontal="center" vertical="center" wrapText="1"/>
    </xf>
    <xf numFmtId="0" fontId="28" fillId="12" borderId="18" applyAlignment="1" pivotButton="0" quotePrefix="0" xfId="0">
      <alignment horizontal="center" vertical="center" wrapText="1"/>
    </xf>
    <xf numFmtId="0" fontId="30" fillId="21" borderId="11" applyAlignment="1" pivotButton="0" quotePrefix="0" xfId="0">
      <alignment horizontal="center" vertical="center" wrapText="1"/>
    </xf>
    <xf numFmtId="0" fontId="30" fillId="21" borderId="13" applyAlignment="1" pivotButton="0" quotePrefix="0" xfId="0">
      <alignment horizontal="center" vertical="center" wrapText="1"/>
    </xf>
    <xf numFmtId="0" fontId="30" fillId="21" borderId="56" applyAlignment="1" pivotButton="0" quotePrefix="0" xfId="0">
      <alignment horizontal="center" vertical="center" wrapText="1"/>
    </xf>
    <xf numFmtId="0" fontId="28" fillId="4" borderId="10" applyAlignment="1" pivotButton="0" quotePrefix="0" xfId="0">
      <alignment horizontal="center" vertical="center" wrapText="1"/>
    </xf>
    <xf numFmtId="0" fontId="28" fillId="4" borderId="1" applyAlignment="1" pivotButton="0" quotePrefix="0" xfId="0">
      <alignment horizontal="center" vertical="center" wrapText="1"/>
    </xf>
    <xf numFmtId="0" fontId="28" fillId="4" borderId="37" applyAlignment="1" pivotButton="0" quotePrefix="0" xfId="0">
      <alignment horizontal="center" vertical="center" wrapText="1"/>
    </xf>
    <xf numFmtId="0" fontId="28" fillId="4" borderId="38" applyAlignment="1" pivotButton="0" quotePrefix="0" xfId="0">
      <alignment horizontal="center" vertical="center" wrapText="1"/>
    </xf>
    <xf numFmtId="0" fontId="30" fillId="32" borderId="11" applyAlignment="1" pivotButton="0" quotePrefix="0" xfId="0">
      <alignment horizontal="center" vertical="center" wrapText="1"/>
    </xf>
    <xf numFmtId="0" fontId="30" fillId="32" borderId="13" applyAlignment="1" pivotButton="0" quotePrefix="0" xfId="0">
      <alignment horizontal="center" vertical="center" wrapText="1"/>
    </xf>
    <xf numFmtId="0" fontId="30" fillId="32" borderId="56" applyAlignment="1" pivotButton="0" quotePrefix="0" xfId="0">
      <alignment horizontal="center" vertical="center" wrapText="1"/>
    </xf>
    <xf numFmtId="0" fontId="28" fillId="4" borderId="11" applyAlignment="1" pivotButton="0" quotePrefix="0" xfId="0">
      <alignment horizontal="center" vertical="center" wrapText="1"/>
    </xf>
    <xf numFmtId="0" fontId="30" fillId="34" borderId="11" applyAlignment="1" pivotButton="0" quotePrefix="0" xfId="0">
      <alignment horizontal="center" vertical="center" wrapText="1"/>
    </xf>
    <xf numFmtId="0" fontId="30" fillId="34" borderId="56" applyAlignment="1" pivotButton="0" quotePrefix="0" xfId="0">
      <alignment horizontal="center" vertical="center" wrapText="1"/>
    </xf>
    <xf numFmtId="0" fontId="30" fillId="34" borderId="10" applyAlignment="1" pivotButton="0" quotePrefix="0" xfId="0">
      <alignment horizontal="center" vertical="center" wrapText="1"/>
    </xf>
    <xf numFmtId="0" fontId="30" fillId="36" borderId="11" applyAlignment="1" pivotButton="0" quotePrefix="0" xfId="0">
      <alignment horizontal="center" vertical="center" wrapText="1"/>
    </xf>
    <xf numFmtId="0" fontId="30" fillId="36" borderId="11" applyAlignment="1" pivotButton="0" quotePrefix="0" xfId="0">
      <alignment horizontal="left" vertical="center" wrapText="1"/>
    </xf>
    <xf numFmtId="0" fontId="30" fillId="36" borderId="56" applyAlignment="1" pivotButton="0" quotePrefix="0" xfId="0">
      <alignment horizontal="center" vertical="center" wrapText="1"/>
    </xf>
    <xf numFmtId="0" fontId="30" fillId="36" borderId="10" applyAlignment="1" pivotButton="0" quotePrefix="0" xfId="0">
      <alignment horizontal="left" vertical="center" wrapText="1"/>
    </xf>
    <xf numFmtId="0" fontId="30" fillId="38" borderId="11" applyAlignment="1" pivotButton="0" quotePrefix="0" xfId="0">
      <alignment horizontal="center" vertical="center" wrapText="1"/>
    </xf>
    <xf numFmtId="0" fontId="30" fillId="38" borderId="11" applyAlignment="1" pivotButton="0" quotePrefix="0" xfId="0">
      <alignment horizontal="left" vertical="center" wrapText="1"/>
    </xf>
    <xf numFmtId="0" fontId="30" fillId="38" borderId="56" applyAlignment="1" pivotButton="0" quotePrefix="0" xfId="0">
      <alignment horizontal="center" vertical="center" wrapText="1"/>
    </xf>
    <xf numFmtId="0" fontId="30" fillId="38" borderId="10" applyAlignment="1" pivotButton="0" quotePrefix="0" xfId="0">
      <alignment horizontal="left" vertical="center" wrapText="1"/>
    </xf>
    <xf numFmtId="0" fontId="26" fillId="0" borderId="0" applyAlignment="1" pivotButton="0" quotePrefix="0" xfId="0">
      <alignment horizontal="left" vertical="center"/>
    </xf>
    <xf numFmtId="0" fontId="26" fillId="0" borderId="0" applyAlignment="1" pivotButton="0" quotePrefix="0" xfId="0">
      <alignment vertical="center" wrapText="1"/>
    </xf>
    <xf numFmtId="0" fontId="28" fillId="0" borderId="0" applyAlignment="1" pivotButton="0" quotePrefix="0" xfId="0">
      <alignment horizontal="left" vertical="center"/>
    </xf>
    <xf numFmtId="0" fontId="26" fillId="13" borderId="27" applyAlignment="1" pivotButton="0" quotePrefix="0" xfId="0">
      <alignment horizontal="left" vertical="center"/>
    </xf>
    <xf numFmtId="0" fontId="26" fillId="13" borderId="28" applyAlignment="1" pivotButton="0" quotePrefix="0" xfId="0">
      <alignment vertical="center" wrapText="1"/>
    </xf>
    <xf numFmtId="0" fontId="26" fillId="13" borderId="29" applyAlignment="1" pivotButton="0" quotePrefix="0" xfId="0">
      <alignment vertical="center" wrapText="1"/>
    </xf>
    <xf numFmtId="0" fontId="28" fillId="12" borderId="160" applyAlignment="1" pivotButton="0" quotePrefix="0" xfId="0">
      <alignment horizontal="left" vertical="center"/>
    </xf>
    <xf numFmtId="0" fontId="28" fillId="12" borderId="141" applyAlignment="1" pivotButton="0" quotePrefix="0" xfId="0">
      <alignment vertical="center" wrapText="1"/>
    </xf>
    <xf numFmtId="0" fontId="28" fillId="12" borderId="161" applyAlignment="1" pivotButton="0" quotePrefix="0" xfId="0">
      <alignment vertical="center" wrapText="1"/>
    </xf>
    <xf numFmtId="0" fontId="28" fillId="12" borderId="15" applyAlignment="1" pivotButton="0" quotePrefix="0" xfId="0">
      <alignment horizontal="left" vertical="center"/>
    </xf>
    <xf numFmtId="0" fontId="28" fillId="12" borderId="0" applyAlignment="1" pivotButton="0" quotePrefix="0" xfId="0">
      <alignment vertical="center" wrapText="1"/>
    </xf>
    <xf numFmtId="0" fontId="28" fillId="12" borderId="16" applyAlignment="1" pivotButton="0" quotePrefix="0" xfId="0">
      <alignment vertical="center" wrapText="1"/>
    </xf>
    <xf numFmtId="0" fontId="28" fillId="12" borderId="17" applyAlignment="1" pivotButton="0" quotePrefix="0" xfId="0">
      <alignment horizontal="left" vertical="center"/>
    </xf>
    <xf numFmtId="0" fontId="28" fillId="12" borderId="18" applyAlignment="1" pivotButton="0" quotePrefix="0" xfId="0">
      <alignment vertical="center" wrapText="1"/>
    </xf>
    <xf numFmtId="0" fontId="28" fillId="12" borderId="19" applyAlignment="1" pivotButton="0" quotePrefix="0" xfId="0">
      <alignment vertical="center" wrapText="1"/>
    </xf>
    <xf numFmtId="0" fontId="28" fillId="0" borderId="165" applyAlignment="1" pivotButton="0" quotePrefix="0" xfId="0">
      <alignment horizontal="left" vertical="center" wrapText="1"/>
    </xf>
    <xf numFmtId="0" fontId="28" fillId="0" borderId="167" applyAlignment="1" pivotButton="0" quotePrefix="0" xfId="0">
      <alignment horizontal="left" vertical="center" wrapText="1"/>
    </xf>
    <xf numFmtId="14" fontId="28" fillId="0" borderId="167" applyAlignment="1" pivotButton="0" quotePrefix="0" xfId="0">
      <alignment horizontal="left" vertical="center" wrapText="1"/>
    </xf>
    <xf numFmtId="0" fontId="28" fillId="0" borderId="170" applyAlignment="1" pivotButton="0" quotePrefix="0" xfId="0">
      <alignment horizontal="left" vertical="center" wrapText="1"/>
    </xf>
    <xf numFmtId="0" fontId="29" fillId="21" borderId="77" applyAlignment="1" pivotButton="0" quotePrefix="0" xfId="0">
      <alignment vertical="center" wrapText="1"/>
    </xf>
    <xf numFmtId="0" fontId="30" fillId="21" borderId="115" applyAlignment="1" pivotButton="0" quotePrefix="0" xfId="0">
      <alignment horizontal="center" vertical="center" wrapText="1"/>
    </xf>
    <xf numFmtId="0" fontId="30" fillId="21" borderId="4" applyAlignment="1" pivotButton="0" quotePrefix="0" xfId="0">
      <alignment horizontal="center" vertical="center" wrapText="1"/>
    </xf>
    <xf numFmtId="0" fontId="30" fillId="21" borderId="125" applyAlignment="1" pivotButton="0" quotePrefix="0" xfId="0">
      <alignment horizontal="center" vertical="center" wrapText="1"/>
    </xf>
    <xf numFmtId="164" fontId="30" fillId="21" borderId="125" applyAlignment="1" pivotButton="0" quotePrefix="0" xfId="0">
      <alignment horizontal="center" vertical="center" wrapText="1"/>
    </xf>
    <xf numFmtId="0" fontId="30" fillId="21" borderId="2" applyAlignment="1" pivotButton="0" quotePrefix="0" xfId="0">
      <alignment horizontal="center" vertical="center"/>
    </xf>
    <xf numFmtId="0" fontId="30" fillId="21" borderId="2" applyAlignment="1" pivotButton="0" quotePrefix="0" xfId="0">
      <alignment horizontal="center" vertical="center" wrapText="1"/>
    </xf>
    <xf numFmtId="0" fontId="30" fillId="21" borderId="133" applyAlignment="1" pivotButton="0" quotePrefix="0" xfId="0">
      <alignment horizontal="center" vertical="center" wrapText="1"/>
    </xf>
    <xf numFmtId="164" fontId="30" fillId="21" borderId="133" applyAlignment="1" pivotButton="0" quotePrefix="0" xfId="0">
      <alignment horizontal="center" vertical="center" wrapText="1"/>
    </xf>
    <xf numFmtId="0" fontId="26" fillId="0" borderId="112" applyAlignment="1" pivotButton="0" quotePrefix="0" xfId="0">
      <alignment vertical="center" wrapText="1"/>
    </xf>
    <xf numFmtId="0" fontId="26" fillId="0" borderId="111" applyAlignment="1" pivotButton="0" quotePrefix="0" xfId="0">
      <alignment horizontal="center" vertical="center" wrapText="1"/>
    </xf>
    <xf numFmtId="0" fontId="26" fillId="0" borderId="110" applyAlignment="1" pivotButton="0" quotePrefix="0" xfId="0">
      <alignment horizontal="center" vertical="center" wrapText="1"/>
    </xf>
    <xf numFmtId="0" fontId="28" fillId="0" borderId="111" applyAlignment="1" pivotButton="0" quotePrefix="0" xfId="0">
      <alignment horizontal="center" vertical="center"/>
    </xf>
    <xf numFmtId="164" fontId="28" fillId="0" borderId="111" applyAlignment="1" pivotButton="0" quotePrefix="0" xfId="0">
      <alignment horizontal="center" vertical="center"/>
    </xf>
    <xf numFmtId="0" fontId="26" fillId="0" borderId="126" applyAlignment="1" pivotButton="0" quotePrefix="0" xfId="0">
      <alignment horizontal="center" vertical="center" wrapText="1"/>
    </xf>
    <xf numFmtId="0" fontId="28" fillId="0" borderId="121" applyAlignment="1" pivotButton="0" quotePrefix="0" xfId="0">
      <alignment horizontal="center" vertical="center"/>
    </xf>
    <xf numFmtId="164" fontId="28" fillId="0" borderId="98" applyAlignment="1" pivotButton="0" quotePrefix="0" xfId="0">
      <alignment horizontal="center" vertical="center"/>
    </xf>
    <xf numFmtId="0" fontId="28" fillId="0" borderId="155" applyAlignment="1" pivotButton="0" quotePrefix="0" xfId="0">
      <alignment horizontal="center" vertical="center"/>
    </xf>
    <xf numFmtId="164" fontId="28" fillId="0" borderId="111" applyAlignment="1" pivotButton="0" quotePrefix="0" xfId="0">
      <alignment horizontal="center" vertical="center" wrapText="1"/>
    </xf>
    <xf numFmtId="0" fontId="28" fillId="0" borderId="142" applyAlignment="1" pivotButton="0" quotePrefix="0" xfId="0">
      <alignment horizontal="center" vertical="center"/>
    </xf>
    <xf numFmtId="164" fontId="28" fillId="0" borderId="98" applyAlignment="1" pivotButton="0" quotePrefix="0" xfId="0">
      <alignment horizontal="center" vertical="center" wrapText="1"/>
    </xf>
    <xf numFmtId="164" fontId="28" fillId="0" borderId="151" applyAlignment="1" pivotButton="0" quotePrefix="0" xfId="0">
      <alignment horizontal="center" vertical="center" wrapText="1"/>
    </xf>
    <xf numFmtId="0" fontId="28" fillId="0" borderId="156" applyAlignment="1" pivotButton="0" quotePrefix="0" xfId="0">
      <alignment horizontal="center" vertical="center"/>
    </xf>
    <xf numFmtId="0" fontId="26" fillId="0" borderId="113" applyAlignment="1" pivotButton="0" quotePrefix="0" xfId="0">
      <alignment vertical="center" wrapText="1"/>
    </xf>
    <xf numFmtId="0" fontId="26" fillId="0" borderId="123" applyAlignment="1" pivotButton="0" quotePrefix="0" xfId="0">
      <alignment horizontal="center" vertical="center" wrapText="1"/>
    </xf>
    <xf numFmtId="0" fontId="28" fillId="0" borderId="143" applyAlignment="1" pivotButton="0" quotePrefix="0" xfId="0">
      <alignment horizontal="center" vertical="center"/>
    </xf>
    <xf numFmtId="0" fontId="28" fillId="0" borderId="113" applyAlignment="1" pivotButton="0" quotePrefix="0" xfId="0">
      <alignment horizontal="center" vertical="center"/>
    </xf>
    <xf numFmtId="0" fontId="26" fillId="0" borderId="141" applyAlignment="1" pivotButton="0" quotePrefix="0" xfId="0">
      <alignment vertical="center" wrapText="1"/>
    </xf>
    <xf numFmtId="0" fontId="26" fillId="0" borderId="121" applyAlignment="1" pivotButton="0" quotePrefix="0" xfId="0">
      <alignment horizontal="center" vertical="center" wrapText="1"/>
    </xf>
    <xf numFmtId="0" fontId="28" fillId="0" borderId="122" applyAlignment="1" pivotButton="0" quotePrefix="0" xfId="0">
      <alignment horizontal="center" vertical="center"/>
    </xf>
    <xf numFmtId="164" fontId="28" fillId="0" borderId="121" applyAlignment="1" pivotButton="0" quotePrefix="0" xfId="0">
      <alignment horizontal="center" vertical="center"/>
    </xf>
    <xf numFmtId="0" fontId="26" fillId="0" borderId="74" applyAlignment="1" pivotButton="0" quotePrefix="0" xfId="0">
      <alignment horizontal="center" vertical="center" wrapText="1"/>
    </xf>
    <xf numFmtId="0" fontId="28" fillId="0" borderId="153" applyAlignment="1" pivotButton="0" quotePrefix="0" xfId="0">
      <alignment horizontal="center" vertical="center"/>
    </xf>
    <xf numFmtId="164" fontId="28" fillId="0" borderId="157" applyAlignment="1" pivotButton="0" quotePrefix="0" xfId="0">
      <alignment horizontal="center" vertical="center"/>
    </xf>
    <xf numFmtId="0" fontId="26" fillId="0" borderId="142" applyAlignment="1" pivotButton="0" quotePrefix="0" xfId="0">
      <alignment horizontal="center" vertical="center" wrapText="1"/>
    </xf>
    <xf numFmtId="164" fontId="28" fillId="0" borderId="72" applyAlignment="1" pivotButton="0" quotePrefix="0" xfId="0">
      <alignment horizontal="center" vertical="center" wrapText="1"/>
    </xf>
    <xf numFmtId="164" fontId="28" fillId="0" borderId="118" applyAlignment="1" pivotButton="0" quotePrefix="0" xfId="0">
      <alignment horizontal="center" vertical="center" wrapText="1"/>
    </xf>
    <xf numFmtId="0" fontId="26" fillId="0" borderId="143" applyAlignment="1" pivotButton="0" quotePrefix="0" xfId="0">
      <alignment horizontal="center" vertical="center" wrapText="1"/>
    </xf>
    <xf numFmtId="164" fontId="28" fillId="0" borderId="73" applyAlignment="1" pivotButton="0" quotePrefix="0" xfId="0">
      <alignment horizontal="center" vertical="center" wrapText="1"/>
    </xf>
    <xf numFmtId="164" fontId="28" fillId="0" borderId="152" applyAlignment="1" pivotButton="0" quotePrefix="0" xfId="0">
      <alignment horizontal="center" vertical="center" wrapText="1"/>
    </xf>
    <xf numFmtId="0" fontId="28" fillId="4" borderId="101" applyAlignment="1" pivotButton="0" quotePrefix="0" xfId="0">
      <alignment vertical="center" wrapText="1"/>
    </xf>
    <xf numFmtId="0" fontId="30" fillId="21" borderId="10" applyAlignment="1" pivotButton="0" quotePrefix="0" xfId="0">
      <alignment horizontal="center" vertical="center" wrapText="1"/>
    </xf>
    <xf numFmtId="0" fontId="30" fillId="21" borderId="9" applyAlignment="1" pivotButton="0" quotePrefix="0" xfId="0">
      <alignment horizontal="center" vertical="center" wrapText="1"/>
    </xf>
    <xf numFmtId="0" fontId="30" fillId="21" borderId="8" applyAlignment="1" pivotButton="0" quotePrefix="0" xfId="0">
      <alignment horizontal="center" vertical="center" wrapText="1"/>
    </xf>
    <xf numFmtId="0" fontId="30" fillId="21" borderId="6" applyAlignment="1" pivotButton="0" quotePrefix="0" xfId="0">
      <alignment horizontal="center" vertical="center" wrapText="1"/>
    </xf>
    <xf numFmtId="164" fontId="30" fillId="21" borderId="6" applyAlignment="1" pivotButton="0" quotePrefix="0" xfId="0">
      <alignment horizontal="center" vertical="center" wrapText="1"/>
    </xf>
    <xf numFmtId="164" fontId="28" fillId="0" borderId="151" applyAlignment="1" pivotButton="0" quotePrefix="0" xfId="0">
      <alignment horizontal="center" vertical="center"/>
    </xf>
    <xf numFmtId="0" fontId="28" fillId="4" borderId="44" applyAlignment="1" pivotButton="0" quotePrefix="0" xfId="0">
      <alignment vertical="center" wrapText="1"/>
    </xf>
    <xf numFmtId="0" fontId="28" fillId="4" borderId="40" applyAlignment="1" pivotButton="0" quotePrefix="0" xfId="0">
      <alignment vertical="center" wrapText="1"/>
    </xf>
    <xf numFmtId="0" fontId="28" fillId="0" borderId="120" applyAlignment="1" pivotButton="0" quotePrefix="0" xfId="0">
      <alignment horizontal="center" vertical="center"/>
    </xf>
    <xf numFmtId="164" fontId="28" fillId="0" borderId="121" applyAlignment="1" pivotButton="0" quotePrefix="0" xfId="0">
      <alignment horizontal="center" vertical="center" wrapText="1"/>
    </xf>
    <xf numFmtId="0" fontId="28" fillId="0" borderId="4" applyAlignment="1" pivotButton="0" quotePrefix="0" xfId="0">
      <alignment horizontal="center" vertical="center"/>
    </xf>
    <xf numFmtId="164" fontId="28" fillId="0" borderId="53" applyAlignment="1" pivotButton="0" quotePrefix="0" xfId="0">
      <alignment horizontal="center" vertical="center" wrapText="1"/>
    </xf>
    <xf numFmtId="164" fontId="28" fillId="0" borderId="157" applyAlignment="1" pivotButton="0" quotePrefix="0" xfId="0">
      <alignment horizontal="center" vertical="center" wrapText="1"/>
    </xf>
    <xf numFmtId="0" fontId="30" fillId="21" borderId="7" applyAlignment="1" pivotButton="0" quotePrefix="0" xfId="0">
      <alignment horizontal="center" vertical="center" wrapText="1"/>
    </xf>
    <xf numFmtId="164" fontId="30" fillId="21" borderId="8" applyAlignment="1" pivotButton="0" quotePrefix="0" xfId="0">
      <alignment horizontal="center" vertical="center" wrapText="1"/>
    </xf>
    <xf numFmtId="0" fontId="26" fillId="0" borderId="98" applyAlignment="1" pivotButton="0" quotePrefix="0" xfId="0">
      <alignment horizontal="center" vertical="center" wrapText="1"/>
    </xf>
    <xf numFmtId="0" fontId="26" fillId="0" borderId="144" applyAlignment="1" pivotButton="0" quotePrefix="0" xfId="0">
      <alignment horizontal="center" vertical="center" wrapText="1"/>
    </xf>
    <xf numFmtId="164" fontId="33" fillId="0" borderId="70" applyAlignment="1" pivotButton="0" quotePrefix="0" xfId="0">
      <alignment horizontal="center" vertical="center"/>
    </xf>
    <xf numFmtId="0" fontId="28" fillId="0" borderId="149" applyAlignment="1" pivotButton="0" quotePrefix="0" xfId="0">
      <alignment horizontal="center" vertical="center"/>
    </xf>
    <xf numFmtId="164" fontId="33" fillId="0" borderId="98" applyAlignment="1" pivotButton="0" quotePrefix="0" xfId="0">
      <alignment horizontal="center" vertical="center"/>
    </xf>
    <xf numFmtId="164" fontId="33" fillId="0" borderId="151" applyAlignment="1" pivotButton="0" quotePrefix="0" xfId="0">
      <alignment horizontal="center" vertical="center"/>
    </xf>
    <xf numFmtId="0" fontId="26" fillId="0" borderId="114" applyAlignment="1" pivotButton="0" quotePrefix="0" xfId="0">
      <alignment horizontal="center" vertical="center" wrapText="1"/>
    </xf>
    <xf numFmtId="164" fontId="33" fillId="0" borderId="69" applyAlignment="1" pivotButton="0" quotePrefix="0" xfId="0">
      <alignment horizontal="center" vertical="center" wrapText="1"/>
    </xf>
    <xf numFmtId="164" fontId="33" fillId="0" borderId="98" applyAlignment="1" pivotButton="0" quotePrefix="0" xfId="0">
      <alignment horizontal="center" vertical="center" wrapText="1"/>
    </xf>
    <xf numFmtId="164" fontId="33" fillId="0" borderId="151" applyAlignment="1" pivotButton="0" quotePrefix="0" xfId="0">
      <alignment horizontal="center" vertical="center" wrapText="1"/>
    </xf>
    <xf numFmtId="0" fontId="28" fillId="0" borderId="116" applyAlignment="1" pivotButton="0" quotePrefix="0" xfId="0">
      <alignment horizontal="center" vertical="center"/>
    </xf>
    <xf numFmtId="164" fontId="28" fillId="0" borderId="3" applyAlignment="1" pivotButton="0" quotePrefix="0" xfId="0">
      <alignment horizontal="center" vertical="center" wrapText="1"/>
    </xf>
    <xf numFmtId="0" fontId="28" fillId="0" borderId="148" applyAlignment="1" pivotButton="0" quotePrefix="0" xfId="0">
      <alignment horizontal="center" vertical="center"/>
    </xf>
    <xf numFmtId="164" fontId="28" fillId="0" borderId="140" applyAlignment="1" pivotButton="0" quotePrefix="0" xfId="0">
      <alignment horizontal="center" vertical="center" wrapText="1"/>
    </xf>
    <xf numFmtId="0" fontId="28" fillId="0" borderId="139" applyAlignment="1" pivotButton="0" quotePrefix="0" xfId="0">
      <alignment horizontal="center" vertical="center"/>
    </xf>
    <xf numFmtId="0" fontId="28" fillId="0" borderId="133" applyAlignment="1" pivotButton="0" quotePrefix="0" xfId="0">
      <alignment horizontal="center" vertical="center"/>
    </xf>
    <xf numFmtId="164" fontId="28" fillId="0" borderId="64" applyAlignment="1" pivotButton="0" quotePrefix="0" xfId="0">
      <alignment horizontal="center" vertical="center" wrapText="1"/>
    </xf>
    <xf numFmtId="0" fontId="28" fillId="0" borderId="130" applyAlignment="1" pivotButton="0" quotePrefix="0" xfId="0">
      <alignment horizontal="center" vertical="center"/>
    </xf>
    <xf numFmtId="0" fontId="28" fillId="0" borderId="150" applyAlignment="1" pivotButton="0" quotePrefix="0" xfId="0">
      <alignment horizontal="center" vertical="center"/>
    </xf>
    <xf numFmtId="164" fontId="28" fillId="0" borderId="66" applyAlignment="1" pivotButton="0" quotePrefix="0" xfId="0">
      <alignment horizontal="center" vertical="center" wrapText="1"/>
    </xf>
    <xf numFmtId="0" fontId="28" fillId="0" borderId="137" applyAlignment="1" pivotButton="0" quotePrefix="0" xfId="0">
      <alignment horizontal="center" vertical="center"/>
    </xf>
    <xf numFmtId="0" fontId="29" fillId="32" borderId="1" applyAlignment="1" pivotButton="0" quotePrefix="0" xfId="0">
      <alignment vertical="center" wrapText="1"/>
    </xf>
    <xf numFmtId="0" fontId="30" fillId="32" borderId="145" applyAlignment="1" pivotButton="0" quotePrefix="0" xfId="0">
      <alignment horizontal="center" vertical="center" wrapText="1"/>
    </xf>
    <xf numFmtId="0" fontId="30" fillId="32" borderId="2" applyAlignment="1" pivotButton="0" quotePrefix="0" xfId="0">
      <alignment horizontal="center" vertical="center" wrapText="1"/>
    </xf>
    <xf numFmtId="164" fontId="30" fillId="32" borderId="2" applyAlignment="1" pivotButton="0" quotePrefix="0" xfId="0">
      <alignment horizontal="center" vertical="center" wrapText="1"/>
    </xf>
    <xf numFmtId="0" fontId="30" fillId="32" borderId="2" applyAlignment="1" pivotButton="0" quotePrefix="0" xfId="0">
      <alignment horizontal="center" vertical="center"/>
    </xf>
    <xf numFmtId="0" fontId="30" fillId="32" borderId="133" applyAlignment="1" pivotButton="0" quotePrefix="0" xfId="0">
      <alignment horizontal="center" vertical="center" wrapText="1"/>
    </xf>
    <xf numFmtId="164" fontId="30" fillId="32" borderId="133" applyAlignment="1" pivotButton="0" quotePrefix="0" xfId="0">
      <alignment horizontal="center" vertical="center" wrapText="1"/>
    </xf>
    <xf numFmtId="0" fontId="26" fillId="0" borderId="145" applyAlignment="1" pivotButton="0" quotePrefix="0" xfId="0">
      <alignment horizontal="center" vertical="center" wrapText="1"/>
    </xf>
    <xf numFmtId="164" fontId="33" fillId="0" borderId="135" applyAlignment="1" pivotButton="0" quotePrefix="0" xfId="0">
      <alignment horizontal="center" vertical="center"/>
    </xf>
    <xf numFmtId="164" fontId="33" fillId="0" borderId="157" applyAlignment="1" pivotButton="0" quotePrefix="0" xfId="0">
      <alignment horizontal="center" vertical="center"/>
    </xf>
    <xf numFmtId="164" fontId="33" fillId="0" borderId="136" applyAlignment="1" pivotButton="0" quotePrefix="0" xfId="0">
      <alignment horizontal="center" vertical="center"/>
    </xf>
    <xf numFmtId="164" fontId="33" fillId="0" borderId="158" applyAlignment="1" pivotButton="0" quotePrefix="0" xfId="0">
      <alignment horizontal="center" vertical="center"/>
    </xf>
    <xf numFmtId="0" fontId="28" fillId="0" borderId="109" applyAlignment="1" pivotButton="0" quotePrefix="0" xfId="0">
      <alignment horizontal="center" vertical="center"/>
    </xf>
    <xf numFmtId="164" fontId="33" fillId="0" borderId="128" applyAlignment="1" pivotButton="0" quotePrefix="0" xfId="0">
      <alignment horizontal="center" vertical="center"/>
    </xf>
    <xf numFmtId="164" fontId="33" fillId="0" borderId="138" applyAlignment="1" pivotButton="0" quotePrefix="0" xfId="0">
      <alignment horizontal="center" vertical="center"/>
    </xf>
    <xf numFmtId="164" fontId="33" fillId="0" borderId="159" applyAlignment="1" pivotButton="0" quotePrefix="0" xfId="0">
      <alignment horizontal="center" vertical="center"/>
    </xf>
    <xf numFmtId="0" fontId="28" fillId="0" borderId="129" applyAlignment="1" pivotButton="0" quotePrefix="0" xfId="0">
      <alignment horizontal="center" vertical="center"/>
    </xf>
    <xf numFmtId="164" fontId="28" fillId="0" borderId="65" applyAlignment="1" pivotButton="0" quotePrefix="0" xfId="0">
      <alignment horizontal="center" vertical="center" wrapText="1"/>
    </xf>
    <xf numFmtId="0" fontId="26" fillId="0" borderId="146" applyAlignment="1" pivotButton="0" quotePrefix="0" xfId="0">
      <alignment horizontal="center" vertical="center" wrapText="1"/>
    </xf>
    <xf numFmtId="0" fontId="28" fillId="0" borderId="131" applyAlignment="1" pivotButton="0" quotePrefix="0" xfId="0">
      <alignment horizontal="center" vertical="center"/>
    </xf>
    <xf numFmtId="0" fontId="30" fillId="32" borderId="10" applyAlignment="1" pivotButton="0" quotePrefix="0" xfId="0">
      <alignment horizontal="center" vertical="center" wrapText="1"/>
    </xf>
    <xf numFmtId="0" fontId="30" fillId="32" borderId="7" applyAlignment="1" pivotButton="0" quotePrefix="0" xfId="0">
      <alignment horizontal="center" vertical="center" wrapText="1"/>
    </xf>
    <xf numFmtId="0" fontId="30" fillId="32" borderId="8" applyAlignment="1" pivotButton="0" quotePrefix="0" xfId="0">
      <alignment horizontal="center" vertical="center" wrapText="1"/>
    </xf>
    <xf numFmtId="0" fontId="30" fillId="32" borderId="6" applyAlignment="1" pivotButton="0" quotePrefix="0" xfId="0">
      <alignment horizontal="center" vertical="center" wrapText="1"/>
    </xf>
    <xf numFmtId="164" fontId="30" fillId="32" borderId="6" applyAlignment="1" pivotButton="0" quotePrefix="0" xfId="0">
      <alignment horizontal="center" vertical="center" wrapText="1"/>
    </xf>
    <xf numFmtId="164" fontId="28" fillId="0" borderId="134" applyAlignment="1" pivotButton="0" quotePrefix="0" xfId="0">
      <alignment horizontal="center" vertical="center" wrapText="1"/>
    </xf>
    <xf numFmtId="0" fontId="28" fillId="4" borderId="123" applyAlignment="1" pivotButton="0" quotePrefix="0" xfId="0">
      <alignment vertical="center" wrapText="1"/>
    </xf>
    <xf numFmtId="0" fontId="28" fillId="4" borderId="152" applyAlignment="1" pivotButton="0" quotePrefix="0" xfId="0">
      <alignment vertical="center" wrapText="1"/>
    </xf>
    <xf numFmtId="0" fontId="28" fillId="0" borderId="147" applyAlignment="1" pivotButton="0" quotePrefix="0" xfId="0">
      <alignment horizontal="center" vertical="center"/>
    </xf>
    <xf numFmtId="0" fontId="28" fillId="0" borderId="145" applyAlignment="1" pivotButton="0" quotePrefix="0" xfId="0">
      <alignment horizontal="center" vertical="center"/>
    </xf>
    <xf numFmtId="0" fontId="28" fillId="0" borderId="144" applyAlignment="1" pivotButton="0" quotePrefix="0" xfId="0">
      <alignment horizontal="center" vertical="center"/>
    </xf>
    <xf numFmtId="0" fontId="30" fillId="34" borderId="1" applyAlignment="1" pivotButton="0" quotePrefix="0" xfId="0">
      <alignment vertical="center" wrapText="1"/>
    </xf>
    <xf numFmtId="0" fontId="30" fillId="34" borderId="145" applyAlignment="1" pivotButton="0" quotePrefix="0" xfId="0">
      <alignment horizontal="center" vertical="center" wrapText="1"/>
    </xf>
    <xf numFmtId="0" fontId="30" fillId="34" borderId="2" applyAlignment="1" pivotButton="0" quotePrefix="0" xfId="0">
      <alignment horizontal="center" vertical="center" wrapText="1"/>
    </xf>
    <xf numFmtId="0" fontId="30" fillId="34" borderId="133" applyAlignment="1" pivotButton="0" quotePrefix="0" xfId="0">
      <alignment horizontal="center" vertical="center" wrapText="1"/>
    </xf>
    <xf numFmtId="164" fontId="30" fillId="34" borderId="133" applyAlignment="1" pivotButton="0" quotePrefix="0" xfId="0">
      <alignment horizontal="center" vertical="center" wrapText="1"/>
    </xf>
    <xf numFmtId="0" fontId="30" fillId="34" borderId="2" applyAlignment="1" pivotButton="0" quotePrefix="0" xfId="0">
      <alignment horizontal="center" vertical="center"/>
    </xf>
    <xf numFmtId="0" fontId="26" fillId="0" borderId="132" applyAlignment="1" pivotButton="0" quotePrefix="0" xfId="0">
      <alignment horizontal="center" vertical="center" wrapText="1"/>
    </xf>
    <xf numFmtId="0" fontId="30" fillId="34" borderId="7" applyAlignment="1" pivotButton="0" quotePrefix="0" xfId="0">
      <alignment horizontal="center" vertical="center" wrapText="1"/>
    </xf>
    <xf numFmtId="0" fontId="30" fillId="34" borderId="8" applyAlignment="1" pivotButton="0" quotePrefix="0" xfId="0">
      <alignment horizontal="center" vertical="center" wrapText="1"/>
    </xf>
    <xf numFmtId="0" fontId="30" fillId="34" borderId="6" applyAlignment="1" pivotButton="0" quotePrefix="0" xfId="0">
      <alignment horizontal="center" vertical="center" wrapText="1"/>
    </xf>
    <xf numFmtId="164" fontId="30" fillId="34" borderId="6" applyAlignment="1" pivotButton="0" quotePrefix="0" xfId="0">
      <alignment horizontal="center" vertical="center" wrapText="1"/>
    </xf>
    <xf numFmtId="164" fontId="30" fillId="34" borderId="8" applyAlignment="1" pivotButton="0" quotePrefix="0" xfId="0">
      <alignment horizontal="center" vertical="center" wrapText="1"/>
    </xf>
    <xf numFmtId="0" fontId="29" fillId="36" borderId="1" applyAlignment="1" pivotButton="0" quotePrefix="0" xfId="0">
      <alignment vertical="center" wrapText="1"/>
    </xf>
    <xf numFmtId="0" fontId="30" fillId="36" borderId="145" applyAlignment="1" pivotButton="0" quotePrefix="0" xfId="0">
      <alignment horizontal="center" vertical="center" wrapText="1"/>
    </xf>
    <xf numFmtId="0" fontId="30" fillId="36" borderId="2" applyAlignment="1" pivotButton="0" quotePrefix="0" xfId="0">
      <alignment horizontal="center" vertical="center" wrapText="1"/>
    </xf>
    <xf numFmtId="0" fontId="30" fillId="36" borderId="133" applyAlignment="1" pivotButton="0" quotePrefix="0" xfId="0">
      <alignment horizontal="center" vertical="center" wrapText="1"/>
    </xf>
    <xf numFmtId="164" fontId="30" fillId="36" borderId="133" applyAlignment="1" pivotButton="0" quotePrefix="0" xfId="0">
      <alignment horizontal="center" vertical="center" wrapText="1"/>
    </xf>
    <xf numFmtId="0" fontId="30" fillId="36" borderId="2" applyAlignment="1" pivotButton="0" quotePrefix="0" xfId="0">
      <alignment horizontal="center" vertical="center"/>
    </xf>
    <xf numFmtId="0" fontId="30" fillId="36" borderId="7" applyAlignment="1" pivotButton="0" quotePrefix="0" xfId="0">
      <alignment horizontal="center" vertical="center" wrapText="1"/>
    </xf>
    <xf numFmtId="0" fontId="30" fillId="36" borderId="8" applyAlignment="1" pivotButton="0" quotePrefix="0" xfId="0">
      <alignment horizontal="center" vertical="center" wrapText="1"/>
    </xf>
    <xf numFmtId="0" fontId="30" fillId="36" borderId="6" applyAlignment="1" pivotButton="0" quotePrefix="0" xfId="0">
      <alignment horizontal="center" vertical="center" wrapText="1"/>
    </xf>
    <xf numFmtId="164" fontId="30" fillId="36" borderId="6" applyAlignment="1" pivotButton="0" quotePrefix="0" xfId="0">
      <alignment horizontal="center" vertical="center" wrapText="1"/>
    </xf>
    <xf numFmtId="0" fontId="29" fillId="38" borderId="1" applyAlignment="1" pivotButton="0" quotePrefix="0" xfId="0">
      <alignment vertical="center" wrapText="1"/>
    </xf>
    <xf numFmtId="0" fontId="26" fillId="38" borderId="145" applyAlignment="1" pivotButton="0" quotePrefix="0" xfId="0">
      <alignment horizontal="center" vertical="center" wrapText="1"/>
    </xf>
    <xf numFmtId="0" fontId="30" fillId="38" borderId="2" applyAlignment="1" pivotButton="0" quotePrefix="0" xfId="0">
      <alignment horizontal="center" vertical="center" wrapText="1"/>
    </xf>
    <xf numFmtId="0" fontId="26" fillId="38" borderId="133" applyAlignment="1" pivotButton="0" quotePrefix="0" xfId="0">
      <alignment horizontal="center" vertical="center" wrapText="1"/>
    </xf>
    <xf numFmtId="164" fontId="26" fillId="38" borderId="133" applyAlignment="1" pivotButton="0" quotePrefix="0" xfId="0">
      <alignment horizontal="center" vertical="center" wrapText="1"/>
    </xf>
    <xf numFmtId="0" fontId="30" fillId="38" borderId="2" applyAlignment="1" pivotButton="0" quotePrefix="0" xfId="0">
      <alignment horizontal="center" vertical="center"/>
    </xf>
    <xf numFmtId="0" fontId="30" fillId="38" borderId="7" applyAlignment="1" pivotButton="0" quotePrefix="0" xfId="0">
      <alignment horizontal="center" vertical="center" wrapText="1"/>
    </xf>
    <xf numFmtId="0" fontId="30" fillId="38" borderId="8" applyAlignment="1" pivotButton="0" quotePrefix="0" xfId="0">
      <alignment horizontal="center" vertical="center" wrapText="1"/>
    </xf>
    <xf numFmtId="0" fontId="30" fillId="38" borderId="6" applyAlignment="1" pivotButton="0" quotePrefix="0" xfId="0">
      <alignment horizontal="center" vertical="center" wrapText="1"/>
    </xf>
    <xf numFmtId="164" fontId="30" fillId="38" borderId="6" applyAlignment="1" pivotButton="0" quotePrefix="0" xfId="0">
      <alignment horizontal="center" vertical="center" wrapText="1"/>
    </xf>
    <xf numFmtId="164" fontId="30" fillId="38" borderId="8" applyAlignment="1" pivotButton="0" quotePrefix="0" xfId="0">
      <alignment horizontal="center" vertical="center" wrapText="1"/>
    </xf>
    <xf numFmtId="164" fontId="33" fillId="0" borderId="127" applyAlignment="1" pivotButton="0" quotePrefix="0" xfId="0">
      <alignment horizontal="center" vertical="center"/>
    </xf>
    <xf numFmtId="0" fontId="28" fillId="0" borderId="117" applyAlignment="1" pivotButton="0" quotePrefix="0" xfId="0">
      <alignment horizontal="center" vertical="center"/>
    </xf>
    <xf numFmtId="0" fontId="30" fillId="34" borderId="171" applyAlignment="1" pivotButton="0" quotePrefix="0" xfId="0">
      <alignment horizontal="center" vertical="center" wrapText="1"/>
    </xf>
    <xf numFmtId="0" fontId="30" fillId="36" borderId="171" applyAlignment="1" pivotButton="0" quotePrefix="0" xfId="0">
      <alignment horizontal="center" vertical="center" wrapText="1"/>
    </xf>
    <xf numFmtId="0" fontId="30" fillId="38" borderId="171" applyAlignment="1" pivotButton="0" quotePrefix="0" xfId="0">
      <alignment horizontal="center" vertical="center" wrapText="1"/>
    </xf>
    <xf numFmtId="0" fontId="32" fillId="40" borderId="31" applyAlignment="1" pivotButton="0" quotePrefix="0" xfId="0">
      <alignment horizontal="right" vertical="center" wrapText="1"/>
    </xf>
    <xf numFmtId="0" fontId="28" fillId="40" borderId="50" applyAlignment="1" pivotButton="0" quotePrefix="0" xfId="0">
      <alignment vertical="center" wrapText="1"/>
    </xf>
    <xf numFmtId="0" fontId="28" fillId="40" borderId="50" applyAlignment="1" pivotButton="0" quotePrefix="0" xfId="0">
      <alignment horizontal="center" vertical="center" wrapText="1"/>
    </xf>
    <xf numFmtId="0" fontId="26" fillId="40" borderId="33" applyAlignment="1" pivotButton="0" quotePrefix="0" xfId="0">
      <alignment horizontal="center" vertical="center" wrapText="1"/>
    </xf>
    <xf numFmtId="0" fontId="26" fillId="40" borderId="35" applyAlignment="1" pivotButton="0" quotePrefix="0" xfId="0">
      <alignment horizontal="center" vertical="center" wrapText="1"/>
    </xf>
    <xf numFmtId="0" fontId="28" fillId="40" borderId="32" applyAlignment="1" pivotButton="0" quotePrefix="0" xfId="0">
      <alignment vertical="center" wrapText="1"/>
    </xf>
    <xf numFmtId="0" fontId="28" fillId="40" borderId="32" applyAlignment="1" pivotButton="0" quotePrefix="0" xfId="0">
      <alignment horizontal="center" vertical="center" wrapText="1"/>
    </xf>
    <xf numFmtId="0" fontId="26" fillId="40" borderId="6" applyAlignment="1" pivotButton="0" quotePrefix="0" xfId="0">
      <alignment horizontal="center" vertical="center" wrapText="1"/>
    </xf>
    <xf numFmtId="0" fontId="32" fillId="41" borderId="31" applyAlignment="1" pivotButton="0" quotePrefix="0" xfId="0">
      <alignment horizontal="right" vertical="center" wrapText="1"/>
    </xf>
    <xf numFmtId="0" fontId="28" fillId="41" borderId="50" applyAlignment="1" pivotButton="0" quotePrefix="0" xfId="0">
      <alignment vertical="center" wrapText="1"/>
    </xf>
    <xf numFmtId="0" fontId="28" fillId="41" borderId="50" applyAlignment="1" pivotButton="0" quotePrefix="0" xfId="0">
      <alignment horizontal="center" vertical="center" wrapText="1"/>
    </xf>
    <xf numFmtId="0" fontId="26" fillId="41" borderId="35" applyAlignment="1" pivotButton="0" quotePrefix="0" xfId="0">
      <alignment horizontal="center" vertical="center" wrapText="1"/>
    </xf>
    <xf numFmtId="0" fontId="28" fillId="41" borderId="32" applyAlignment="1" pivotButton="0" quotePrefix="0" xfId="0">
      <alignment vertical="center" wrapText="1"/>
    </xf>
    <xf numFmtId="0" fontId="28" fillId="41" borderId="32" applyAlignment="1" pivotButton="0" quotePrefix="0" xfId="0">
      <alignment horizontal="center" vertical="center" wrapText="1"/>
    </xf>
    <xf numFmtId="0" fontId="26" fillId="41" borderId="6" applyAlignment="1" pivotButton="0" quotePrefix="0" xfId="0">
      <alignment horizontal="center" vertical="center" wrapText="1"/>
    </xf>
    <xf numFmtId="0" fontId="32" fillId="42" borderId="31" applyAlignment="1" pivotButton="0" quotePrefix="0" xfId="0">
      <alignment horizontal="right" vertical="center" wrapText="1"/>
    </xf>
    <xf numFmtId="0" fontId="28" fillId="42" borderId="50" applyAlignment="1" pivotButton="0" quotePrefix="0" xfId="0">
      <alignment vertical="center" wrapText="1"/>
    </xf>
    <xf numFmtId="0" fontId="28" fillId="42" borderId="50" applyAlignment="1" pivotButton="0" quotePrefix="0" xfId="0">
      <alignment horizontal="center" vertical="center" wrapText="1"/>
    </xf>
    <xf numFmtId="0" fontId="28" fillId="42" borderId="49" applyAlignment="1" pivotButton="0" quotePrefix="0" xfId="0">
      <alignment vertical="center" wrapText="1"/>
    </xf>
    <xf numFmtId="0" fontId="26" fillId="42" borderId="49" applyAlignment="1" pivotButton="0" quotePrefix="0" xfId="0">
      <alignment horizontal="center" vertical="center" wrapText="1"/>
    </xf>
    <xf numFmtId="0" fontId="28" fillId="42" borderId="32" applyAlignment="1" pivotButton="0" quotePrefix="0" xfId="0">
      <alignment vertical="center" wrapText="1"/>
    </xf>
    <xf numFmtId="0" fontId="26" fillId="42" borderId="35" applyAlignment="1" pivotButton="0" quotePrefix="0" xfId="0">
      <alignment horizontal="center" vertical="center" wrapText="1"/>
    </xf>
    <xf numFmtId="0" fontId="28" fillId="42" borderId="32" applyAlignment="1" pivotButton="0" quotePrefix="0" xfId="0">
      <alignment horizontal="center" vertical="center" wrapText="1"/>
    </xf>
    <xf numFmtId="0" fontId="26" fillId="42" borderId="33" applyAlignment="1" pivotButton="0" quotePrefix="0" xfId="0">
      <alignment horizontal="center" vertical="center" wrapText="1"/>
    </xf>
    <xf numFmtId="0" fontId="32" fillId="43" borderId="31" applyAlignment="1" pivotButton="0" quotePrefix="0" xfId="0">
      <alignment horizontal="right" vertical="center" wrapText="1"/>
    </xf>
    <xf numFmtId="0" fontId="28" fillId="43" borderId="50" applyAlignment="1" pivotButton="0" quotePrefix="0" xfId="0">
      <alignment vertical="center" wrapText="1"/>
    </xf>
    <xf numFmtId="0" fontId="28" fillId="43" borderId="50" applyAlignment="1" pivotButton="0" quotePrefix="0" xfId="0">
      <alignment horizontal="center" vertical="center" wrapText="1"/>
    </xf>
    <xf numFmtId="0" fontId="26" fillId="43" borderId="35" applyAlignment="1" pivotButton="0" quotePrefix="0" xfId="0">
      <alignment horizontal="center" vertical="center" wrapText="1"/>
    </xf>
    <xf numFmtId="0" fontId="28" fillId="43" borderId="32" applyAlignment="1" pivotButton="0" quotePrefix="0" xfId="0">
      <alignment vertical="center" wrapText="1"/>
    </xf>
    <xf numFmtId="0" fontId="32" fillId="44" borderId="31" applyAlignment="1" pivotButton="0" quotePrefix="0" xfId="0">
      <alignment horizontal="right" vertical="center" wrapText="1"/>
    </xf>
    <xf numFmtId="0" fontId="28" fillId="44" borderId="50" applyAlignment="1" pivotButton="0" quotePrefix="0" xfId="0">
      <alignment vertical="center" wrapText="1"/>
    </xf>
    <xf numFmtId="0" fontId="28" fillId="44" borderId="50" applyAlignment="1" pivotButton="0" quotePrefix="0" xfId="0">
      <alignment horizontal="center" vertical="center" wrapText="1"/>
    </xf>
    <xf numFmtId="0" fontId="26" fillId="44" borderId="49" applyAlignment="1" pivotButton="0" quotePrefix="0" xfId="0">
      <alignment horizontal="center" vertical="center" wrapText="1"/>
    </xf>
    <xf numFmtId="0" fontId="26" fillId="44" borderId="33" applyAlignment="1" pivotButton="0" quotePrefix="0" xfId="0">
      <alignment horizontal="center" vertical="center" wrapText="1"/>
    </xf>
    <xf numFmtId="0" fontId="28" fillId="44" borderId="32" applyAlignment="1" pivotButton="0" quotePrefix="0" xfId="0">
      <alignment vertical="center" wrapText="1"/>
    </xf>
    <xf numFmtId="0" fontId="32" fillId="44" borderId="54" applyAlignment="1" pivotButton="0" quotePrefix="0" xfId="0">
      <alignment horizontal="right" vertical="center" wrapText="1"/>
    </xf>
    <xf numFmtId="2" fontId="26" fillId="0" borderId="0" applyAlignment="1" pivotButton="0" quotePrefix="0" xfId="0">
      <alignment horizontal="center" vertical="center" wrapText="1"/>
    </xf>
    <xf numFmtId="164" fontId="33" fillId="16" borderId="176" applyAlignment="1" pivotButton="0" quotePrefix="0" xfId="0">
      <alignment horizontal="center" vertical="center" wrapText="1"/>
    </xf>
    <xf numFmtId="164" fontId="33" fillId="0" borderId="122" applyAlignment="1" pivotButton="0" quotePrefix="0" xfId="0">
      <alignment horizontal="center" vertical="center"/>
    </xf>
    <xf numFmtId="164" fontId="28" fillId="3" borderId="3" applyAlignment="1" pivotButton="0" quotePrefix="0" xfId="0">
      <alignment horizontal="center" vertical="center" wrapText="1"/>
    </xf>
    <xf numFmtId="0" fontId="28" fillId="4" borderId="7" applyAlignment="1" pivotButton="0" quotePrefix="0" xfId="0">
      <alignment vertical="center" wrapText="1"/>
    </xf>
    <xf numFmtId="164" fontId="28" fillId="3" borderId="178" applyAlignment="1" pivotButton="0" quotePrefix="0" xfId="0">
      <alignment horizontal="center" vertical="center" wrapText="1"/>
    </xf>
    <xf numFmtId="164" fontId="33" fillId="16" borderId="176" applyAlignment="1" pivotButton="0" quotePrefix="0" xfId="0">
      <alignment horizontal="center" vertical="center"/>
    </xf>
    <xf numFmtId="0" fontId="30" fillId="24" borderId="6" applyAlignment="1" pivotButton="0" quotePrefix="0" xfId="0">
      <alignment horizontal="center" vertical="center"/>
    </xf>
    <xf numFmtId="0" fontId="28" fillId="4" borderId="102" applyAlignment="1" pivotButton="0" quotePrefix="0" xfId="0">
      <alignment vertical="center" wrapText="1"/>
    </xf>
    <xf numFmtId="0" fontId="30" fillId="24" borderId="181" applyAlignment="1" pivotButton="0" quotePrefix="0" xfId="0">
      <alignment horizontal="center" vertical="center"/>
    </xf>
    <xf numFmtId="164" fontId="28" fillId="3" borderId="122" applyAlignment="1" pivotButton="0" quotePrefix="0" xfId="0">
      <alignment horizontal="center" vertical="center" wrapText="1"/>
    </xf>
    <xf numFmtId="0" fontId="30" fillId="26" borderId="6" applyAlignment="1" pivotButton="0" quotePrefix="0" xfId="0">
      <alignment horizontal="center" vertical="center"/>
    </xf>
    <xf numFmtId="0" fontId="30" fillId="26" borderId="179" applyAlignment="1" pivotButton="0" quotePrefix="0" xfId="0">
      <alignment horizontal="center" vertical="center"/>
    </xf>
    <xf numFmtId="0" fontId="11" fillId="18" borderId="0" applyAlignment="1" pivotButton="0" quotePrefix="0" xfId="0">
      <alignment horizontal="center" vertical="center" wrapText="1"/>
    </xf>
    <xf numFmtId="0" fontId="33" fillId="0" borderId="162" applyAlignment="1" pivotButton="0" quotePrefix="0" xfId="0">
      <alignment horizontal="left" vertical="center"/>
    </xf>
    <xf numFmtId="0" fontId="25" fillId="0" borderId="162" applyAlignment="1" pivotButton="0" quotePrefix="0" xfId="0">
      <alignment vertical="center"/>
    </xf>
    <xf numFmtId="0" fontId="28" fillId="0" borderId="8" applyAlignment="1" pivotButton="0" quotePrefix="0" xfId="0">
      <alignment horizontal="left" vertical="center"/>
    </xf>
    <xf numFmtId="0" fontId="25" fillId="0" borderId="8" applyAlignment="1" pivotButton="0" quotePrefix="0" xfId="0">
      <alignment vertical="center"/>
    </xf>
    <xf numFmtId="0" fontId="30" fillId="21" borderId="82" applyAlignment="1" pivotButton="0" quotePrefix="0" xfId="0">
      <alignment horizontal="center" vertical="center" wrapText="1"/>
    </xf>
    <xf numFmtId="0" fontId="31" fillId="21" borderId="3" applyAlignment="1" pivotButton="0" quotePrefix="0" xfId="0">
      <alignment vertical="center"/>
    </xf>
    <xf numFmtId="0" fontId="31" fillId="21" borderId="53" applyAlignment="1" pivotButton="0" quotePrefix="0" xfId="0">
      <alignment vertical="center"/>
    </xf>
    <xf numFmtId="0" fontId="33" fillId="0" borderId="84" applyAlignment="1" pivotButton="0" quotePrefix="0" xfId="0">
      <alignment horizontal="left" vertical="center"/>
    </xf>
    <xf numFmtId="0" fontId="25" fillId="0" borderId="60" applyAlignment="1" pivotButton="0" quotePrefix="0" xfId="0">
      <alignment vertical="center"/>
    </xf>
    <xf numFmtId="0" fontId="33" fillId="0" borderId="81" applyAlignment="1" pivotButton="0" quotePrefix="0" xfId="0">
      <alignment horizontal="left" vertical="center"/>
    </xf>
    <xf numFmtId="0" fontId="25" fillId="0" borderId="62" applyAlignment="1" pivotButton="0" quotePrefix="0" xfId="0">
      <alignment vertical="center"/>
    </xf>
    <xf numFmtId="0" fontId="42" fillId="24" borderId="38" applyAlignment="1" pivotButton="0" quotePrefix="0" xfId="0">
      <alignment horizontal="center" vertical="center" wrapText="1"/>
    </xf>
    <xf numFmtId="0" fontId="43" fillId="24" borderId="38" applyAlignment="1" pivotButton="0" quotePrefix="0" xfId="0">
      <alignment vertical="center"/>
    </xf>
    <xf numFmtId="2" fontId="40" fillId="19" borderId="4" applyAlignment="1" pivotButton="0" quotePrefix="0" xfId="0">
      <alignment horizontal="center" vertical="center"/>
    </xf>
    <xf numFmtId="0" fontId="41" fillId="19" borderId="6" applyAlignment="1" pivotButton="0" quotePrefix="0" xfId="0">
      <alignment vertical="center"/>
    </xf>
    <xf numFmtId="0" fontId="28" fillId="0" borderId="4" applyAlignment="1" pivotButton="0" quotePrefix="0" xfId="0">
      <alignment horizontal="left" vertical="center"/>
    </xf>
    <xf numFmtId="0" fontId="25" fillId="0" borderId="6" applyAlignment="1" pivotButton="0" quotePrefix="0" xfId="0">
      <alignment vertical="center"/>
    </xf>
    <xf numFmtId="0" fontId="28" fillId="0" borderId="68" applyAlignment="1" pivotButton="0" quotePrefix="0" xfId="0">
      <alignment horizontal="left" vertical="center"/>
    </xf>
    <xf numFmtId="0" fontId="33" fillId="0" borderId="83" applyAlignment="1" pivotButton="0" quotePrefix="0" xfId="0">
      <alignment horizontal="left" vertical="center"/>
    </xf>
    <xf numFmtId="0" fontId="25" fillId="0" borderId="55" applyAlignment="1" pivotButton="0" quotePrefix="0" xfId="0">
      <alignment vertical="center"/>
    </xf>
    <xf numFmtId="0" fontId="30" fillId="24" borderId="53" applyAlignment="1" pivotButton="0" quotePrefix="0" xfId="0">
      <alignment horizontal="center" vertical="center" wrapText="1"/>
    </xf>
    <xf numFmtId="0" fontId="31" fillId="24" borderId="3" applyAlignment="1" pivotButton="0" quotePrefix="0" xfId="0">
      <alignment vertical="center"/>
    </xf>
    <xf numFmtId="0" fontId="31" fillId="24" borderId="53" applyAlignment="1" pivotButton="0" quotePrefix="0" xfId="0">
      <alignment vertical="center"/>
    </xf>
    <xf numFmtId="0" fontId="30" fillId="24" borderId="82" applyAlignment="1" pivotButton="0" quotePrefix="0" xfId="0">
      <alignment horizontal="center" vertical="center" wrapText="1"/>
    </xf>
    <xf numFmtId="2" fontId="44" fillId="19" borderId="4" applyAlignment="1" pivotButton="0" quotePrefix="0" xfId="0">
      <alignment horizontal="center" vertical="center"/>
    </xf>
    <xf numFmtId="0" fontId="45" fillId="19" borderId="6" applyAlignment="1" pivotButton="0" quotePrefix="0" xfId="0">
      <alignment vertical="center"/>
    </xf>
    <xf numFmtId="0" fontId="28" fillId="0" borderId="162" applyAlignment="1" pivotButton="0" quotePrefix="0" xfId="0">
      <alignment horizontal="left" vertical="center"/>
    </xf>
    <xf numFmtId="0" fontId="30" fillId="26" borderId="53" applyAlignment="1" pivotButton="0" quotePrefix="0" xfId="0">
      <alignment horizontal="center" vertical="center" wrapText="1"/>
    </xf>
    <xf numFmtId="0" fontId="31" fillId="26" borderId="3" applyAlignment="1" pivotButton="0" quotePrefix="0" xfId="0">
      <alignment vertical="center"/>
    </xf>
    <xf numFmtId="0" fontId="31" fillId="26" borderId="53" applyAlignment="1" pivotButton="0" quotePrefix="0" xfId="0">
      <alignment vertical="center"/>
    </xf>
    <xf numFmtId="0" fontId="28" fillId="0" borderId="12" applyAlignment="1" pivotButton="0" quotePrefix="0" xfId="0">
      <alignment horizontal="left" vertical="center"/>
    </xf>
    <xf numFmtId="0" fontId="25" fillId="0" borderId="9" applyAlignment="1" pivotButton="0" quotePrefix="0" xfId="0">
      <alignment vertical="center"/>
    </xf>
    <xf numFmtId="0" fontId="28" fillId="0" borderId="2" applyAlignment="1" pivotButton="0" quotePrefix="0" xfId="0">
      <alignment horizontal="left" vertical="center"/>
    </xf>
    <xf numFmtId="0" fontId="30" fillId="19" borderId="49" applyAlignment="1" pivotButton="0" quotePrefix="0" xfId="0">
      <alignment horizontal="center" vertical="center" wrapText="1"/>
    </xf>
    <xf numFmtId="0" fontId="25" fillId="0" borderId="38" applyAlignment="1" pivotButton="0" quotePrefix="0" xfId="0">
      <alignment vertical="center"/>
    </xf>
    <xf numFmtId="0" fontId="25" fillId="0" borderId="50" applyAlignment="1" pivotButton="0" quotePrefix="0" xfId="0">
      <alignment vertical="center"/>
    </xf>
    <xf numFmtId="0" fontId="25" fillId="0" borderId="177" applyAlignment="1" pivotButton="0" quotePrefix="0" xfId="0">
      <alignment vertical="center"/>
    </xf>
    <xf numFmtId="0" fontId="30" fillId="26" borderId="82" applyAlignment="1" pivotButton="0" quotePrefix="0" xfId="0">
      <alignment horizontal="center" vertical="center" wrapText="1"/>
    </xf>
    <xf numFmtId="0" fontId="33" fillId="0" borderId="62" applyAlignment="1" pivotButton="0" quotePrefix="0" xfId="0">
      <alignment horizontal="left" vertical="center"/>
    </xf>
    <xf numFmtId="0" fontId="26" fillId="0" borderId="0" applyAlignment="1" pivotButton="0" quotePrefix="0" xfId="0">
      <alignment horizontal="center" vertical="center" wrapText="1"/>
    </xf>
    <xf numFmtId="0" fontId="25" fillId="0" borderId="0" applyAlignment="1" pivotButton="0" quotePrefix="0" xfId="0">
      <alignment vertical="center"/>
    </xf>
    <xf numFmtId="0" fontId="25" fillId="0" borderId="0" applyAlignment="1" pivotButton="0" quotePrefix="0" xfId="0">
      <alignment vertical="center" wrapText="1"/>
    </xf>
    <xf numFmtId="0" fontId="25" fillId="0" borderId="0" applyAlignment="1" pivotButton="0" quotePrefix="0" xfId="0">
      <alignment horizontal="center" vertical="center" wrapText="1"/>
    </xf>
    <xf numFmtId="0" fontId="27" fillId="0" borderId="0" applyAlignment="1" pivotButton="0" quotePrefix="0" xfId="0">
      <alignment horizontal="center" vertical="center"/>
    </xf>
    <xf numFmtId="0" fontId="25" fillId="0" borderId="0" applyAlignment="1" pivotButton="0" quotePrefix="0" xfId="0">
      <alignment horizontal="center" vertical="center"/>
    </xf>
    <xf numFmtId="164" fontId="25" fillId="0" borderId="0" applyAlignment="1" pivotButton="0" quotePrefix="0" xfId="0">
      <alignment horizontal="center" vertical="center"/>
    </xf>
    <xf numFmtId="0" fontId="26" fillId="22" borderId="85" applyAlignment="1" pivotButton="0" quotePrefix="0" xfId="0">
      <alignment horizontal="left" vertical="center" wrapText="1"/>
    </xf>
    <xf numFmtId="0" fontId="25" fillId="22" borderId="28" applyAlignment="1" pivotButton="0" quotePrefix="0" xfId="0">
      <alignment horizontal="left" vertical="center"/>
    </xf>
    <xf numFmtId="0" fontId="25" fillId="22" borderId="29" applyAlignment="1" pivotButton="0" quotePrefix="0" xfId="0">
      <alignment horizontal="left" vertical="center"/>
    </xf>
    <xf numFmtId="0" fontId="28" fillId="23" borderId="86" applyAlignment="1" pivotButton="0" quotePrefix="0" xfId="0">
      <alignment vertical="center" wrapText="1"/>
    </xf>
    <xf numFmtId="0" fontId="25" fillId="23" borderId="5" applyAlignment="1" pivotButton="0" quotePrefix="0" xfId="0">
      <alignment vertical="center"/>
    </xf>
    <xf numFmtId="0" fontId="25" fillId="23" borderId="30" applyAlignment="1" pivotButton="0" quotePrefix="0" xfId="0">
      <alignment vertical="center"/>
    </xf>
    <xf numFmtId="0" fontId="28" fillId="23" borderId="87" applyAlignment="1" pivotButton="0" quotePrefix="0" xfId="0">
      <alignment vertical="center" wrapText="1"/>
    </xf>
    <xf numFmtId="0" fontId="25" fillId="23" borderId="0" applyAlignment="1" pivotButton="0" quotePrefix="0" xfId="0">
      <alignment vertical="center"/>
    </xf>
    <xf numFmtId="0" fontId="25" fillId="23" borderId="0" applyAlignment="1" pivotButton="0" quotePrefix="0" xfId="0">
      <alignment vertical="center" wrapText="1"/>
    </xf>
    <xf numFmtId="0" fontId="25" fillId="23" borderId="0" applyAlignment="1" pivotButton="0" quotePrefix="0" xfId="0">
      <alignment horizontal="center" vertical="center" wrapText="1"/>
    </xf>
    <xf numFmtId="0" fontId="27" fillId="23" borderId="0" applyAlignment="1" pivotButton="0" quotePrefix="0" xfId="0">
      <alignment horizontal="center" vertical="center"/>
    </xf>
    <xf numFmtId="0" fontId="25" fillId="23" borderId="0" applyAlignment="1" pivotButton="0" quotePrefix="0" xfId="0">
      <alignment horizontal="center" vertical="center"/>
    </xf>
    <xf numFmtId="164" fontId="25" fillId="23" borderId="0" applyAlignment="1" pivotButton="0" quotePrefix="0" xfId="0">
      <alignment horizontal="center" vertical="center"/>
    </xf>
    <xf numFmtId="0" fontId="25" fillId="23" borderId="16" applyAlignment="1" pivotButton="0" quotePrefix="0" xfId="0">
      <alignment vertical="center"/>
    </xf>
    <xf numFmtId="0" fontId="26" fillId="0" borderId="23" applyAlignment="1" pivotButton="0" quotePrefix="0" xfId="0">
      <alignment horizontal="right" vertical="center" wrapText="1"/>
    </xf>
    <xf numFmtId="0" fontId="25" fillId="0" borderId="39" applyAlignment="1" pivotButton="0" quotePrefix="0" xfId="0">
      <alignment vertical="center"/>
    </xf>
    <xf numFmtId="0" fontId="26" fillId="0" borderId="25" applyAlignment="1" pivotButton="0" quotePrefix="0" xfId="0">
      <alignment horizontal="right" vertical="center" wrapText="1"/>
    </xf>
    <xf numFmtId="0" fontId="25" fillId="0" borderId="88" applyAlignment="1" pivotButton="0" quotePrefix="0" xfId="0">
      <alignment vertical="center"/>
    </xf>
    <xf numFmtId="0" fontId="28" fillId="23" borderId="89" applyAlignment="1" pivotButton="0" quotePrefix="0" xfId="0">
      <alignment vertical="center" wrapText="1"/>
    </xf>
    <xf numFmtId="0" fontId="25" fillId="23" borderId="18" applyAlignment="1" pivotButton="0" quotePrefix="0" xfId="0">
      <alignment vertical="center"/>
    </xf>
    <xf numFmtId="0" fontId="25" fillId="23" borderId="19" applyAlignment="1" pivotButton="0" quotePrefix="0" xfId="0">
      <alignment vertical="center"/>
    </xf>
    <xf numFmtId="0" fontId="26" fillId="0" borderId="21" applyAlignment="1" pivotButton="0" quotePrefix="0" xfId="0">
      <alignment horizontal="right" vertical="center" wrapText="1"/>
    </xf>
    <xf numFmtId="0" fontId="25" fillId="0" borderId="90" applyAlignment="1" pivotButton="0" quotePrefix="0" xfId="0">
      <alignment vertical="center"/>
    </xf>
    <xf numFmtId="0" fontId="42" fillId="19" borderId="1" applyAlignment="1" pivotButton="0" quotePrefix="0" xfId="0">
      <alignment horizontal="center" vertical="center" wrapText="1"/>
    </xf>
    <xf numFmtId="0" fontId="43" fillId="0" borderId="1" applyAlignment="1" pivotButton="0" quotePrefix="0" xfId="0">
      <alignment vertical="center"/>
    </xf>
    <xf numFmtId="0" fontId="25" fillId="0" borderId="7" applyAlignment="1" pivotButton="0" quotePrefix="0" xfId="0">
      <alignment vertical="center"/>
    </xf>
    <xf numFmtId="0" fontId="30" fillId="27" borderId="82" applyAlignment="1" pivotButton="0" quotePrefix="0" xfId="0">
      <alignment horizontal="center" vertical="center" wrapText="1"/>
    </xf>
    <xf numFmtId="0" fontId="31" fillId="27" borderId="3" applyAlignment="1" pivotButton="0" quotePrefix="0" xfId="0">
      <alignment vertical="center"/>
    </xf>
    <xf numFmtId="0" fontId="30" fillId="27" borderId="53" applyAlignment="1" pivotButton="0" quotePrefix="0" xfId="0">
      <alignment horizontal="center" vertical="center" wrapText="1"/>
    </xf>
    <xf numFmtId="0" fontId="31" fillId="27" borderId="53" applyAlignment="1" pivotButton="0" quotePrefix="0" xfId="0">
      <alignment vertical="center"/>
    </xf>
    <xf numFmtId="0" fontId="30" fillId="27" borderId="49" applyAlignment="1" pivotButton="0" quotePrefix="0" xfId="0">
      <alignment horizontal="center" vertical="center" wrapText="1"/>
    </xf>
    <xf numFmtId="0" fontId="31" fillId="27" borderId="38" applyAlignment="1" pivotButton="0" quotePrefix="0" xfId="0">
      <alignment vertical="center"/>
    </xf>
    <xf numFmtId="0" fontId="31" fillId="27" borderId="50" applyAlignment="1" pivotButton="0" quotePrefix="0" xfId="0">
      <alignment vertical="center"/>
    </xf>
    <xf numFmtId="0" fontId="42" fillId="27" borderId="38" applyAlignment="1" pivotButton="0" quotePrefix="0" xfId="0">
      <alignment horizontal="center" vertical="center" wrapText="1"/>
    </xf>
    <xf numFmtId="0" fontId="43" fillId="27" borderId="38" applyAlignment="1" pivotButton="0" quotePrefix="0" xfId="0">
      <alignment vertical="center"/>
    </xf>
    <xf numFmtId="2" fontId="44" fillId="27" borderId="61" applyAlignment="1" pivotButton="0" quotePrefix="0" xfId="0">
      <alignment horizontal="center" vertical="center"/>
    </xf>
    <xf numFmtId="0" fontId="45" fillId="27" borderId="58" applyAlignment="1" pivotButton="0" quotePrefix="0" xfId="0">
      <alignment vertical="center"/>
    </xf>
    <xf numFmtId="0" fontId="30" fillId="28" borderId="2" applyAlignment="1" pivotButton="0" quotePrefix="0" xfId="0">
      <alignment horizontal="center" vertical="center" wrapText="1"/>
    </xf>
    <xf numFmtId="0" fontId="31" fillId="28" borderId="13" applyAlignment="1" pivotButton="0" quotePrefix="0" xfId="0">
      <alignment vertical="center"/>
    </xf>
    <xf numFmtId="0" fontId="31" fillId="28" borderId="12" applyAlignment="1" pivotButton="0" quotePrefix="0" xfId="0">
      <alignment vertical="center"/>
    </xf>
    <xf numFmtId="2" fontId="44" fillId="29" borderId="61" applyAlignment="1" pivotButton="0" quotePrefix="0" xfId="0">
      <alignment horizontal="center" vertical="center"/>
    </xf>
    <xf numFmtId="0" fontId="45" fillId="28" borderId="58" applyAlignment="1" pivotButton="0" quotePrefix="0" xfId="0">
      <alignment vertical="center"/>
    </xf>
    <xf numFmtId="2" fontId="44" fillId="26" borderId="61" applyAlignment="1" pivotButton="0" quotePrefix="0" xfId="0">
      <alignment horizontal="center" vertical="center"/>
    </xf>
    <xf numFmtId="0" fontId="45" fillId="26" borderId="58" applyAlignment="1" pivotButton="0" quotePrefix="0" xfId="0">
      <alignment vertical="center"/>
    </xf>
    <xf numFmtId="2" fontId="44" fillId="29" borderId="182" applyAlignment="1" pivotButton="0" quotePrefix="0" xfId="0">
      <alignment horizontal="center" vertical="center"/>
    </xf>
    <xf numFmtId="2" fontId="44" fillId="29" borderId="58" applyAlignment="1" pivotButton="0" quotePrefix="0" xfId="0">
      <alignment horizontal="center" vertical="center"/>
    </xf>
    <xf numFmtId="2" fontId="44" fillId="25" borderId="180" applyAlignment="1" pivotButton="0" quotePrefix="0" xfId="0">
      <alignment horizontal="center" vertical="center"/>
    </xf>
    <xf numFmtId="0" fontId="45" fillId="24" borderId="177" applyAlignment="1" pivotButton="0" quotePrefix="0" xfId="0">
      <alignment vertical="center"/>
    </xf>
    <xf numFmtId="2" fontId="44" fillId="26" borderId="180" applyAlignment="1" pivotButton="0" quotePrefix="0" xfId="0">
      <alignment horizontal="center" vertical="center"/>
    </xf>
    <xf numFmtId="0" fontId="45" fillId="26" borderId="177" applyAlignment="1" pivotButton="0" quotePrefix="0" xfId="0">
      <alignment vertical="center"/>
    </xf>
    <xf numFmtId="0" fontId="42" fillId="28" borderId="1" applyAlignment="1" pivotButton="0" quotePrefix="0" xfId="0">
      <alignment horizontal="center" vertical="center" wrapText="1"/>
    </xf>
    <xf numFmtId="0" fontId="43" fillId="28" borderId="1" applyAlignment="1" pivotButton="0" quotePrefix="0" xfId="0">
      <alignment vertical="center"/>
    </xf>
    <xf numFmtId="0" fontId="30" fillId="26" borderId="105" applyAlignment="1" pivotButton="0" quotePrefix="0" xfId="0">
      <alignment horizontal="center" vertical="center" wrapText="1"/>
    </xf>
    <xf numFmtId="0" fontId="30" fillId="26" borderId="38" applyAlignment="1" pivotButton="0" quotePrefix="0" xfId="0">
      <alignment horizontal="center" vertical="center" wrapText="1"/>
    </xf>
    <xf numFmtId="0" fontId="30" fillId="26" borderId="50" applyAlignment="1" pivotButton="0" quotePrefix="0" xfId="0">
      <alignment horizontal="center" vertical="center" wrapText="1"/>
    </xf>
    <xf numFmtId="0" fontId="30" fillId="26" borderId="49" applyAlignment="1" pivotButton="0" quotePrefix="0" xfId="0">
      <alignment horizontal="center" vertical="center" wrapText="1"/>
    </xf>
    <xf numFmtId="0" fontId="25" fillId="26" borderId="38" applyAlignment="1" pivotButton="0" quotePrefix="0" xfId="0">
      <alignment vertical="center"/>
    </xf>
    <xf numFmtId="0" fontId="25" fillId="26" borderId="50" applyAlignment="1" pivotButton="0" quotePrefix="0" xfId="0">
      <alignment vertical="center"/>
    </xf>
    <xf numFmtId="0" fontId="30" fillId="28" borderId="82" applyAlignment="1" pivotButton="0" quotePrefix="0" xfId="0">
      <alignment horizontal="center" vertical="center" wrapText="1"/>
    </xf>
    <xf numFmtId="0" fontId="31" fillId="28" borderId="3" applyAlignment="1" pivotButton="0" quotePrefix="0" xfId="0">
      <alignment vertical="center"/>
    </xf>
    <xf numFmtId="0" fontId="31" fillId="28" borderId="53" applyAlignment="1" pivotButton="0" quotePrefix="0" xfId="0">
      <alignment vertical="center"/>
    </xf>
    <xf numFmtId="0" fontId="30" fillId="28" borderId="53" applyAlignment="1" pivotButton="0" quotePrefix="0" xfId="0">
      <alignment horizontal="center" vertical="center" wrapText="1"/>
    </xf>
    <xf numFmtId="0" fontId="30" fillId="28" borderId="107" applyAlignment="1" pivotButton="0" quotePrefix="0" xfId="0">
      <alignment horizontal="center" vertical="center" wrapText="1"/>
    </xf>
    <xf numFmtId="0" fontId="31" fillId="28" borderId="38" applyAlignment="1" pivotButton="0" quotePrefix="0" xfId="0">
      <alignment vertical="center"/>
    </xf>
    <xf numFmtId="0" fontId="31" fillId="28" borderId="50" applyAlignment="1" pivotButton="0" quotePrefix="0" xfId="0">
      <alignment vertical="center"/>
    </xf>
    <xf numFmtId="0" fontId="28" fillId="0" borderId="97" applyAlignment="1" pivotButton="0" quotePrefix="0" xfId="0">
      <alignment horizontal="left" vertical="center"/>
    </xf>
    <xf numFmtId="2" fontId="40" fillId="20" borderId="61" applyAlignment="1" pivotButton="0" quotePrefix="0" xfId="0">
      <alignment horizontal="center" vertical="center"/>
    </xf>
    <xf numFmtId="0" fontId="41" fillId="19" borderId="58" applyAlignment="1" pivotButton="0" quotePrefix="0" xfId="0">
      <alignment vertical="center"/>
    </xf>
    <xf numFmtId="2" fontId="44" fillId="25" borderId="61" applyAlignment="1" pivotButton="0" quotePrefix="0" xfId="0">
      <alignment horizontal="center" vertical="center"/>
    </xf>
    <xf numFmtId="0" fontId="45" fillId="24" borderId="58" applyAlignment="1" pivotButton="0" quotePrefix="0" xfId="0">
      <alignment vertical="center"/>
    </xf>
    <xf numFmtId="0" fontId="30" fillId="27" borderId="103" applyAlignment="1" pivotButton="0" quotePrefix="0" xfId="0">
      <alignment horizontal="center" vertical="center" wrapText="1"/>
    </xf>
    <xf numFmtId="0" fontId="31" fillId="27" borderId="101" applyAlignment="1" pivotButton="0" quotePrefix="0" xfId="0">
      <alignment vertical="center"/>
    </xf>
    <xf numFmtId="0" fontId="31" fillId="27" borderId="102" applyAlignment="1" pivotButton="0" quotePrefix="0" xfId="0">
      <alignment vertical="center"/>
    </xf>
    <xf numFmtId="0" fontId="30" fillId="24" borderId="49" applyAlignment="1" pivotButton="0" quotePrefix="0" xfId="0">
      <alignment horizontal="center" vertical="center" wrapText="1"/>
    </xf>
    <xf numFmtId="0" fontId="25" fillId="24" borderId="38" applyAlignment="1" pivotButton="0" quotePrefix="0" xfId="0">
      <alignment vertical="center"/>
    </xf>
    <xf numFmtId="0" fontId="25" fillId="24" borderId="50" applyAlignment="1" pivotButton="0" quotePrefix="0" xfId="0">
      <alignment vertical="center"/>
    </xf>
    <xf numFmtId="0" fontId="30" fillId="24" borderId="103" applyAlignment="1" pivotButton="0" quotePrefix="0" xfId="0">
      <alignment horizontal="center" vertical="center" wrapText="1"/>
    </xf>
    <xf numFmtId="0" fontId="31" fillId="24" borderId="101" applyAlignment="1" pivotButton="0" quotePrefix="0" xfId="0">
      <alignment vertical="center"/>
    </xf>
    <xf numFmtId="0" fontId="31" fillId="24" borderId="102" applyAlignment="1" pivotButton="0" quotePrefix="0" xfId="0">
      <alignment vertical="center"/>
    </xf>
    <xf numFmtId="0" fontId="30" fillId="24" borderId="108" applyAlignment="1" pivotButton="0" quotePrefix="0" xfId="0">
      <alignment horizontal="center" vertical="center" wrapText="1"/>
    </xf>
    <xf numFmtId="0" fontId="30" fillId="24" borderId="104" applyAlignment="1" pivotButton="0" quotePrefix="0" xfId="0">
      <alignment horizontal="center" vertical="center" wrapText="1"/>
    </xf>
    <xf numFmtId="0" fontId="30" fillId="24" borderId="66" applyAlignment="1" pivotButton="0" quotePrefix="0" xfId="0">
      <alignment horizontal="center" vertical="center" wrapText="1"/>
    </xf>
    <xf numFmtId="0" fontId="46" fillId="26" borderId="38" applyAlignment="1" pivotButton="0" quotePrefix="0" xfId="0">
      <alignment horizontal="center" vertical="center" wrapText="1"/>
    </xf>
    <xf numFmtId="0" fontId="43" fillId="26" borderId="38" applyAlignment="1" pivotButton="0" quotePrefix="0" xfId="0">
      <alignment vertical="center"/>
    </xf>
    <xf numFmtId="0" fontId="43" fillId="26" borderId="40" applyAlignment="1" pivotButton="0" quotePrefix="0" xfId="0">
      <alignment vertical="center"/>
    </xf>
    <xf numFmtId="0" fontId="30" fillId="26" borderId="103" applyAlignment="1" pivotButton="0" quotePrefix="0" xfId="0">
      <alignment horizontal="center" vertical="center" wrapText="1"/>
    </xf>
    <xf numFmtId="0" fontId="31" fillId="26" borderId="101" applyAlignment="1" pivotButton="0" quotePrefix="0" xfId="0">
      <alignment vertical="center"/>
    </xf>
    <xf numFmtId="0" fontId="31" fillId="26" borderId="102" applyAlignment="1" pivotButton="0" quotePrefix="0" xfId="0">
      <alignment vertical="center"/>
    </xf>
    <xf numFmtId="0" fontId="26" fillId="2" borderId="46" applyAlignment="1" pivotButton="0" quotePrefix="0" xfId="0">
      <alignment horizontal="center" vertical="center" wrapText="1"/>
    </xf>
    <xf numFmtId="0" fontId="25" fillId="0" borderId="40" pivotButton="0" quotePrefix="0" xfId="0"/>
    <xf numFmtId="0" fontId="25" fillId="0" borderId="41" pivotButton="0" quotePrefix="0" xfId="0"/>
    <xf numFmtId="0" fontId="26" fillId="4" borderId="91" applyAlignment="1" pivotButton="0" quotePrefix="0" xfId="0">
      <alignment horizontal="center" vertical="center" wrapText="1"/>
    </xf>
    <xf numFmtId="0" fontId="25" fillId="0" borderId="42" pivotButton="0" quotePrefix="0" xfId="0"/>
    <xf numFmtId="0" fontId="25" fillId="0" borderId="48" pivotButton="0" quotePrefix="0" xfId="0"/>
    <xf numFmtId="0" fontId="27" fillId="4" borderId="91" applyAlignment="1" pivotButton="0" quotePrefix="0" xfId="0">
      <alignment horizontal="center" vertical="center"/>
    </xf>
    <xf numFmtId="0" fontId="25" fillId="0" borderId="0" pivotButton="0" quotePrefix="0" xfId="0"/>
    <xf numFmtId="0" fontId="26" fillId="0" borderId="0" applyAlignment="1" pivotButton="0" quotePrefix="0" xfId="0">
      <alignment horizontal="right" wrapText="1"/>
    </xf>
    <xf numFmtId="14" fontId="28" fillId="0" borderId="0" applyAlignment="1" pivotButton="0" quotePrefix="0" xfId="0">
      <alignment horizontal="left" wrapText="1"/>
    </xf>
    <xf numFmtId="0" fontId="28" fillId="0" borderId="0" applyAlignment="1" pivotButton="0" quotePrefix="0" xfId="0">
      <alignment wrapText="1"/>
    </xf>
    <xf numFmtId="0" fontId="27" fillId="12" borderId="172" applyAlignment="1" pivotButton="0" quotePrefix="0" xfId="1">
      <alignment horizontal="left" vertical="center" wrapText="1"/>
    </xf>
    <xf numFmtId="0" fontId="27" fillId="12" borderId="42" applyAlignment="1" pivotButton="0" quotePrefix="0" xfId="1">
      <alignment horizontal="left" vertical="center" wrapText="1"/>
    </xf>
    <xf numFmtId="0" fontId="27" fillId="12" borderId="48" applyAlignment="1" pivotButton="0" quotePrefix="0" xfId="1">
      <alignment horizontal="left" vertical="center" wrapText="1"/>
    </xf>
    <xf numFmtId="0" fontId="28" fillId="0" borderId="0" applyAlignment="1" pivotButton="0" quotePrefix="0" xfId="0">
      <alignment horizontal="left" wrapText="1"/>
    </xf>
    <xf numFmtId="0" fontId="29" fillId="21" borderId="184" applyAlignment="1" pivotButton="0" quotePrefix="0" xfId="0">
      <alignment horizontal="center" vertical="center" wrapText="1"/>
    </xf>
    <xf numFmtId="0" fontId="29" fillId="21" borderId="185" applyAlignment="1" pivotButton="0" quotePrefix="0" xfId="0">
      <alignment horizontal="center" vertical="center" wrapText="1"/>
    </xf>
    <xf numFmtId="2" fontId="44" fillId="37" borderId="95" applyAlignment="1" pivotButton="0" quotePrefix="0" xfId="0">
      <alignment horizontal="center" vertical="center"/>
    </xf>
    <xf numFmtId="0" fontId="45" fillId="36" borderId="72" applyAlignment="1" pivotButton="0" quotePrefix="0" xfId="0">
      <alignment vertical="center"/>
    </xf>
    <xf numFmtId="0" fontId="45" fillId="36" borderId="75" applyAlignment="1" pivotButton="0" quotePrefix="0" xfId="0">
      <alignment vertical="center"/>
    </xf>
    <xf numFmtId="2" fontId="44" fillId="37" borderId="96" applyAlignment="1" pivotButton="0" quotePrefix="0" xfId="0">
      <alignment horizontal="center" vertical="center"/>
    </xf>
    <xf numFmtId="0" fontId="45" fillId="36" borderId="73" applyAlignment="1" pivotButton="0" quotePrefix="0" xfId="0">
      <alignment vertical="center"/>
    </xf>
    <xf numFmtId="2" fontId="44" fillId="39" borderId="95" applyAlignment="1" pivotButton="0" quotePrefix="0" xfId="0">
      <alignment horizontal="center" vertical="center"/>
    </xf>
    <xf numFmtId="0" fontId="45" fillId="38" borderId="72" applyAlignment="1" pivotButton="0" quotePrefix="0" xfId="0">
      <alignment vertical="center"/>
    </xf>
    <xf numFmtId="0" fontId="45" fillId="38" borderId="75" applyAlignment="1" pivotButton="0" quotePrefix="0" xfId="0">
      <alignment vertical="center"/>
    </xf>
    <xf numFmtId="2" fontId="44" fillId="39" borderId="71" applyAlignment="1" pivotButton="0" quotePrefix="0" xfId="0">
      <alignment horizontal="center" vertical="center"/>
    </xf>
    <xf numFmtId="0" fontId="29" fillId="38" borderId="183" applyAlignment="1" pivotButton="0" quotePrefix="0" xfId="0">
      <alignment horizontal="center" vertical="center" wrapText="1"/>
    </xf>
    <xf numFmtId="0" fontId="29" fillId="38" borderId="175" applyAlignment="1" pivotButton="0" quotePrefix="0" xfId="0">
      <alignment horizontal="center" vertical="center" wrapText="1"/>
    </xf>
    <xf numFmtId="0" fontId="29" fillId="36" borderId="184" applyAlignment="1" pivotButton="0" quotePrefix="0" xfId="0">
      <alignment horizontal="center" vertical="center" wrapText="1"/>
    </xf>
    <xf numFmtId="0" fontId="29" fillId="36" borderId="185" applyAlignment="1" pivotButton="0" quotePrefix="0" xfId="0">
      <alignment horizontal="center" vertical="center" wrapText="1"/>
    </xf>
    <xf numFmtId="2" fontId="44" fillId="21" borderId="154" applyAlignment="1" pivotButton="0" quotePrefix="0" xfId="0">
      <alignment horizontal="center" vertical="center"/>
    </xf>
    <xf numFmtId="0" fontId="45" fillId="21" borderId="118" applyAlignment="1" pivotButton="0" quotePrefix="0" xfId="0">
      <alignment vertical="center"/>
    </xf>
    <xf numFmtId="0" fontId="45" fillId="21" borderId="64" applyAlignment="1" pivotButton="0" quotePrefix="0" xfId="0">
      <alignment vertical="center"/>
    </xf>
    <xf numFmtId="0" fontId="45" fillId="21" borderId="119" applyAlignment="1" pivotButton="0" quotePrefix="0" xfId="0">
      <alignment vertical="center"/>
    </xf>
    <xf numFmtId="2" fontId="44" fillId="21" borderId="95" applyAlignment="1" pivotButton="0" quotePrefix="0" xfId="0">
      <alignment horizontal="center" vertical="center"/>
    </xf>
    <xf numFmtId="0" fontId="45" fillId="21" borderId="72" applyAlignment="1" pivotButton="0" quotePrefix="0" xfId="0">
      <alignment vertical="center"/>
    </xf>
    <xf numFmtId="2" fontId="44" fillId="21" borderId="96" applyAlignment="1" pivotButton="0" quotePrefix="0" xfId="0">
      <alignment horizontal="center" vertical="center"/>
    </xf>
    <xf numFmtId="0" fontId="45" fillId="21" borderId="73" applyAlignment="1" pivotButton="0" quotePrefix="0" xfId="0">
      <alignment vertical="center"/>
    </xf>
    <xf numFmtId="2" fontId="44" fillId="33" borderId="95" applyAlignment="1" pivotButton="0" quotePrefix="0" xfId="0">
      <alignment horizontal="center" vertical="center"/>
    </xf>
    <xf numFmtId="0" fontId="45" fillId="32" borderId="72" applyAlignment="1" pivotButton="0" quotePrefix="0" xfId="0">
      <alignment vertical="center"/>
    </xf>
    <xf numFmtId="0" fontId="45" fillId="32" borderId="75" applyAlignment="1" pivotButton="0" quotePrefix="0" xfId="0">
      <alignment vertical="center"/>
    </xf>
    <xf numFmtId="2" fontId="44" fillId="32" borderId="96" applyAlignment="1" pivotButton="0" quotePrefix="0" xfId="0">
      <alignment horizontal="center" vertical="center"/>
    </xf>
    <xf numFmtId="0" fontId="45" fillId="32" borderId="73" applyAlignment="1" pivotButton="0" quotePrefix="0" xfId="0">
      <alignment vertical="center"/>
    </xf>
    <xf numFmtId="2" fontId="44" fillId="35" borderId="95" applyAlignment="1" pivotButton="0" quotePrefix="0" xfId="0">
      <alignment horizontal="center" vertical="center"/>
    </xf>
    <xf numFmtId="0" fontId="45" fillId="34" borderId="72" applyAlignment="1" pivotButton="0" quotePrefix="0" xfId="0">
      <alignment vertical="center"/>
    </xf>
    <xf numFmtId="0" fontId="45" fillId="34" borderId="75" applyAlignment="1" pivotButton="0" quotePrefix="0" xfId="0">
      <alignment vertical="center"/>
    </xf>
    <xf numFmtId="2" fontId="44" fillId="35" borderId="96" applyAlignment="1" pivotButton="0" quotePrefix="0" xfId="0">
      <alignment horizontal="center" vertical="center"/>
    </xf>
    <xf numFmtId="0" fontId="45" fillId="34" borderId="73" applyAlignment="1" pivotButton="0" quotePrefix="0" xfId="0">
      <alignment vertical="center"/>
    </xf>
    <xf numFmtId="0" fontId="30" fillId="34" borderId="183" applyAlignment="1" pivotButton="0" quotePrefix="0" xfId="0">
      <alignment horizontal="center" vertical="center" wrapText="1"/>
    </xf>
    <xf numFmtId="0" fontId="30" fillId="34" borderId="175" applyAlignment="1" pivotButton="0" quotePrefix="0" xfId="0">
      <alignment horizontal="center" vertical="center" wrapText="1"/>
    </xf>
    <xf numFmtId="0" fontId="29" fillId="32" borderId="184" applyAlignment="1" pivotButton="0" quotePrefix="0" xfId="0">
      <alignment horizontal="center" vertical="center" wrapText="1"/>
    </xf>
    <xf numFmtId="0" fontId="29" fillId="32" borderId="185" applyAlignment="1" pivotButton="0" quotePrefix="0" xfId="0">
      <alignment horizontal="center" vertical="center" wrapText="1"/>
    </xf>
    <xf numFmtId="0" fontId="29" fillId="32" borderId="95" applyAlignment="1" pivotButton="0" quotePrefix="0" xfId="0">
      <alignment horizontal="center" vertical="center" wrapText="1"/>
    </xf>
    <xf numFmtId="0" fontId="25" fillId="32" borderId="13" applyAlignment="1" pivotButton="0" quotePrefix="0" xfId="0">
      <alignment vertical="center"/>
    </xf>
    <xf numFmtId="0" fontId="25" fillId="32" borderId="78" applyAlignment="1" pivotButton="0" quotePrefix="0" xfId="0">
      <alignment vertical="center"/>
    </xf>
    <xf numFmtId="0" fontId="29" fillId="38" borderId="95" applyAlignment="1" pivotButton="0" quotePrefix="0" xfId="0">
      <alignment horizontal="center" vertical="center" wrapText="1"/>
    </xf>
    <xf numFmtId="0" fontId="25" fillId="38" borderId="13" applyAlignment="1" pivotButton="0" quotePrefix="0" xfId="0">
      <alignment vertical="center"/>
    </xf>
    <xf numFmtId="0" fontId="25" fillId="38" borderId="78" applyAlignment="1" pivotButton="0" quotePrefix="0" xfId="0">
      <alignment vertical="center"/>
    </xf>
    <xf numFmtId="0" fontId="29" fillId="36" borderId="95" applyAlignment="1" pivotButton="0" quotePrefix="0" xfId="0">
      <alignment horizontal="center" vertical="center" wrapText="1"/>
    </xf>
    <xf numFmtId="0" fontId="25" fillId="36" borderId="13" applyAlignment="1" pivotButton="0" quotePrefix="0" xfId="0">
      <alignment vertical="center"/>
    </xf>
    <xf numFmtId="0" fontId="25" fillId="36" borderId="78" applyAlignment="1" pivotButton="0" quotePrefix="0" xfId="0">
      <alignment vertical="center"/>
    </xf>
    <xf numFmtId="0" fontId="45" fillId="38" borderId="118" applyAlignment="1" pivotButton="0" quotePrefix="0" xfId="0">
      <alignment vertical="center"/>
    </xf>
    <xf numFmtId="0" fontId="45" fillId="21" borderId="75" applyAlignment="1" pivotButton="0" quotePrefix="0" xfId="0">
      <alignment vertical="center"/>
    </xf>
    <xf numFmtId="0" fontId="30" fillId="34" borderId="95" applyAlignment="1" pivotButton="0" quotePrefix="0" xfId="0">
      <alignment horizontal="center" vertical="center" wrapText="1"/>
    </xf>
    <xf numFmtId="0" fontId="25" fillId="34" borderId="13" applyAlignment="1" pivotButton="0" quotePrefix="0" xfId="0">
      <alignment vertical="center"/>
    </xf>
    <xf numFmtId="0" fontId="25" fillId="34" borderId="78" applyAlignment="1" pivotButton="0" quotePrefix="0" xfId="0">
      <alignment vertical="center"/>
    </xf>
    <xf numFmtId="0" fontId="29" fillId="36" borderId="13" applyAlignment="1" pivotButton="0" quotePrefix="0" xfId="0">
      <alignment horizontal="center" vertical="center" wrapText="1"/>
    </xf>
    <xf numFmtId="0" fontId="29" fillId="38" borderId="13" applyAlignment="1" pivotButton="0" quotePrefix="0" xfId="0">
      <alignment horizontal="center" vertical="center" wrapText="1"/>
    </xf>
    <xf numFmtId="0" fontId="30" fillId="38" borderId="94" applyAlignment="1" pivotButton="0" quotePrefix="0" xfId="0">
      <alignment horizontal="center" vertical="center" wrapText="1"/>
    </xf>
    <xf numFmtId="0" fontId="31" fillId="38" borderId="64" applyAlignment="1" pivotButton="0" quotePrefix="0" xfId="0">
      <alignment vertical="center"/>
    </xf>
    <xf numFmtId="0" fontId="31" fillId="38" borderId="67" applyAlignment="1" pivotButton="0" quotePrefix="0" xfId="0">
      <alignment vertical="center"/>
    </xf>
    <xf numFmtId="0" fontId="30" fillId="38" borderId="63" applyAlignment="1" pivotButton="0" quotePrefix="0" xfId="0">
      <alignment horizontal="center" vertical="center" wrapText="1"/>
    </xf>
    <xf numFmtId="0" fontId="30" fillId="34" borderId="93" applyAlignment="1" pivotButton="0" quotePrefix="0" xfId="0">
      <alignment horizontal="center" vertical="center" wrapText="1"/>
    </xf>
    <xf numFmtId="0" fontId="31" fillId="34" borderId="64" applyAlignment="1" pivotButton="0" quotePrefix="0" xfId="0">
      <alignment vertical="center"/>
    </xf>
    <xf numFmtId="0" fontId="31" fillId="34" borderId="66" applyAlignment="1" pivotButton="0" quotePrefix="0" xfId="0">
      <alignment vertical="center"/>
    </xf>
    <xf numFmtId="0" fontId="30" fillId="38" borderId="93" applyAlignment="1" pivotButton="0" quotePrefix="0" xfId="0">
      <alignment horizontal="center" vertical="center" wrapText="1"/>
    </xf>
    <xf numFmtId="0" fontId="31" fillId="38" borderId="66" applyAlignment="1" pivotButton="0" quotePrefix="0" xfId="0">
      <alignment vertical="center"/>
    </xf>
    <xf numFmtId="2" fontId="44" fillId="21" borderId="124" applyAlignment="1" pivotButton="0" quotePrefix="0" xfId="0">
      <alignment horizontal="center" vertical="center"/>
    </xf>
    <xf numFmtId="0" fontId="30" fillId="36" borderId="93" applyAlignment="1" pivotButton="0" quotePrefix="0" xfId="0">
      <alignment horizontal="center" vertical="center" wrapText="1"/>
    </xf>
    <xf numFmtId="0" fontId="31" fillId="36" borderId="64" applyAlignment="1" pivotButton="0" quotePrefix="0" xfId="0">
      <alignment vertical="center"/>
    </xf>
    <xf numFmtId="0" fontId="31" fillId="36" borderId="66" applyAlignment="1" pivotButton="0" quotePrefix="0" xfId="0">
      <alignment vertical="center"/>
    </xf>
    <xf numFmtId="0" fontId="30" fillId="32" borderId="93" applyAlignment="1" pivotButton="0" quotePrefix="0" xfId="0">
      <alignment horizontal="center" vertical="center" wrapText="1"/>
    </xf>
    <xf numFmtId="0" fontId="31" fillId="32" borderId="64" applyAlignment="1" pivotButton="0" quotePrefix="0" xfId="0">
      <alignment vertical="center"/>
    </xf>
    <xf numFmtId="0" fontId="31" fillId="32" borderId="66" applyAlignment="1" pivotButton="0" quotePrefix="0" xfId="0">
      <alignment vertical="center"/>
    </xf>
    <xf numFmtId="0" fontId="30" fillId="32" borderId="94" applyAlignment="1" pivotButton="0" quotePrefix="0" xfId="0">
      <alignment horizontal="center" vertical="center" wrapText="1"/>
    </xf>
    <xf numFmtId="0" fontId="31" fillId="32" borderId="67" applyAlignment="1" pivotButton="0" quotePrefix="0" xfId="0">
      <alignment vertical="center"/>
    </xf>
    <xf numFmtId="0" fontId="30" fillId="32" borderId="63" applyAlignment="1" pivotButton="0" quotePrefix="0" xfId="0">
      <alignment horizontal="center" vertical="center" wrapText="1"/>
    </xf>
    <xf numFmtId="0" fontId="26" fillId="0" borderId="163" applyAlignment="1" pivotButton="0" quotePrefix="0" xfId="0">
      <alignment horizontal="right" vertical="center"/>
    </xf>
    <xf numFmtId="0" fontId="26" fillId="0" borderId="164" applyAlignment="1" pivotButton="0" quotePrefix="0" xfId="0">
      <alignment horizontal="right" vertical="center"/>
    </xf>
    <xf numFmtId="0" fontId="26" fillId="0" borderId="166" applyAlignment="1" pivotButton="0" quotePrefix="0" xfId="0">
      <alignment horizontal="right" vertical="center"/>
    </xf>
    <xf numFmtId="0" fontId="26" fillId="0" borderId="162" applyAlignment="1" pivotButton="0" quotePrefix="0" xfId="0">
      <alignment horizontal="right" vertical="center"/>
    </xf>
    <xf numFmtId="0" fontId="26" fillId="0" borderId="168" applyAlignment="1" pivotButton="0" quotePrefix="0" xfId="0">
      <alignment horizontal="right" vertical="center"/>
    </xf>
    <xf numFmtId="0" fontId="26" fillId="0" borderId="169" applyAlignment="1" pivotButton="0" quotePrefix="0" xfId="0">
      <alignment horizontal="right" vertical="center"/>
    </xf>
    <xf numFmtId="0" fontId="29" fillId="21" borderId="92" applyAlignment="1" pivotButton="0" quotePrefix="0" xfId="0">
      <alignment horizontal="center" vertical="center" wrapText="1"/>
    </xf>
    <xf numFmtId="0" fontId="25" fillId="21" borderId="77" applyAlignment="1" pivotButton="0" quotePrefix="0" xfId="0">
      <alignment vertical="center"/>
    </xf>
    <xf numFmtId="0" fontId="25" fillId="21" borderId="76" applyAlignment="1" pivotButton="0" quotePrefix="0" xfId="0">
      <alignment vertical="center"/>
    </xf>
    <xf numFmtId="0" fontId="30" fillId="21" borderId="93" applyAlignment="1" pivotButton="0" quotePrefix="0" xfId="0">
      <alignment horizontal="center" vertical="center" wrapText="1"/>
    </xf>
    <xf numFmtId="0" fontId="31" fillId="21" borderId="64" applyAlignment="1" pivotButton="0" quotePrefix="0" xfId="0">
      <alignment vertical="center"/>
    </xf>
    <xf numFmtId="0" fontId="31" fillId="21" borderId="66" applyAlignment="1" pivotButton="0" quotePrefix="0" xfId="0">
      <alignment vertical="center"/>
    </xf>
    <xf numFmtId="0" fontId="46" fillId="34" borderId="175" applyAlignment="1" pivotButton="0" quotePrefix="0" xfId="0">
      <alignment horizontal="left" vertical="center" wrapText="1"/>
    </xf>
    <xf numFmtId="0" fontId="42" fillId="21" borderId="174" applyAlignment="1" pivotButton="0" quotePrefix="0" xfId="0">
      <alignment horizontal="left" vertical="center" wrapText="1"/>
    </xf>
    <xf numFmtId="0" fontId="42" fillId="32" borderId="175" applyAlignment="1" pivotButton="0" quotePrefix="0" xfId="0">
      <alignment horizontal="left" vertical="center" wrapText="1"/>
    </xf>
    <xf numFmtId="0" fontId="42" fillId="36" borderId="175" applyAlignment="1" pivotButton="0" quotePrefix="0" xfId="0">
      <alignment horizontal="left" vertical="center" wrapText="1"/>
    </xf>
    <xf numFmtId="0" fontId="42" fillId="38" borderId="175" applyAlignment="1" pivotButton="0" quotePrefix="0" xfId="0">
      <alignment horizontal="left" vertical="center" wrapText="1"/>
    </xf>
    <xf numFmtId="0" fontId="29" fillId="32" borderId="13" applyAlignment="1" pivotButton="0" quotePrefix="0" xfId="0">
      <alignment horizontal="center" vertical="center" wrapText="1"/>
    </xf>
    <xf numFmtId="0" fontId="30" fillId="34" borderId="13" applyAlignment="1" pivotButton="0" quotePrefix="0" xfId="0">
      <alignment horizontal="center" vertical="center" wrapText="1"/>
    </xf>
    <xf numFmtId="0" fontId="11" fillId="23" borderId="122" applyAlignment="1" pivotButton="0" quotePrefix="0" xfId="1">
      <alignment horizontal="left" vertical="center" wrapText="1"/>
    </xf>
    <xf numFmtId="0" fontId="10" fillId="23" borderId="146" pivotButton="0" quotePrefix="0" xfId="0"/>
    <xf numFmtId="0" fontId="10" fillId="23" borderId="151" pivotButton="0" quotePrefix="0" xfId="0"/>
    <xf numFmtId="0" fontId="18" fillId="14" borderId="18" applyAlignment="1" pivotButton="0" quotePrefix="0" xfId="1">
      <alignment horizontal="center"/>
    </xf>
    <xf numFmtId="0" fontId="10" fillId="0" borderId="18" pivotButton="0" quotePrefix="0" xfId="0"/>
    <xf numFmtId="0" fontId="18" fillId="0" borderId="0" applyAlignment="1" applyProtection="1" pivotButton="0" quotePrefix="0" xfId="1">
      <alignment horizontal="left"/>
      <protection locked="0" hidden="0"/>
    </xf>
    <xf numFmtId="0" fontId="18" fillId="0" borderId="0" pivotButton="0" quotePrefix="0" xfId="1"/>
    <xf numFmtId="14" fontId="18" fillId="0" borderId="0" applyAlignment="1" applyProtection="1" pivotButton="0" quotePrefix="0" xfId="1">
      <alignment horizontal="left"/>
      <protection locked="0" hidden="0"/>
    </xf>
    <xf numFmtId="0" fontId="10" fillId="14" borderId="0" applyAlignment="1" pivotButton="0" quotePrefix="0" xfId="1">
      <alignment horizontal="center"/>
    </xf>
    <xf numFmtId="0" fontId="10" fillId="0" borderId="0" pivotButton="0" quotePrefix="0" xfId="1"/>
    <xf numFmtId="0" fontId="18" fillId="14" borderId="0" applyAlignment="1" pivotButton="0" quotePrefix="0" xfId="1">
      <alignment horizontal="center"/>
    </xf>
    <xf numFmtId="0" fontId="0" fillId="3" borderId="0" applyAlignment="1" pivotButton="0" quotePrefix="0" xfId="0">
      <alignment horizontal="center" vertical="center"/>
    </xf>
    <xf numFmtId="0" fontId="0" fillId="0" borderId="0" pivotButton="0" quotePrefix="0" xfId="0"/>
    <xf numFmtId="0" fontId="6" fillId="12" borderId="91" applyAlignment="1" pivotButton="0" quotePrefix="0" xfId="1">
      <alignment horizontal="left" vertical="center" wrapText="1"/>
    </xf>
    <xf numFmtId="0" fontId="0" fillId="0" borderId="42" pivotButton="0" quotePrefix="0" xfId="0"/>
    <xf numFmtId="0" fontId="0" fillId="0" borderId="48" pivotButton="0" quotePrefix="0" xfId="0"/>
    <xf numFmtId="0" fontId="2" fillId="0" borderId="20" applyAlignment="1" pivotButton="0" quotePrefix="0" xfId="0">
      <alignment horizontal="center"/>
    </xf>
    <xf numFmtId="0" fontId="0" fillId="0" borderId="38" pivotButton="0" quotePrefix="0" xfId="0"/>
    <xf numFmtId="0" fontId="0" fillId="0" borderId="39" pivotButton="0" quotePrefix="0" xfId="0"/>
    <xf numFmtId="0" fontId="0" fillId="0" borderId="28" pivotButton="0" quotePrefix="0" xfId="0"/>
    <xf numFmtId="0" fontId="0" fillId="0" borderId="29" pivotButton="0" quotePrefix="0" xfId="0"/>
    <xf numFmtId="0" fontId="0" fillId="0" borderId="141" pivotButton="0" quotePrefix="0" xfId="0"/>
    <xf numFmtId="0" fontId="0" fillId="0" borderId="30" pivotButton="0" quotePrefix="0" xfId="0"/>
    <xf numFmtId="0" fontId="0" fillId="0" borderId="16" pivotButton="0" quotePrefix="0" xfId="0"/>
    <xf numFmtId="0" fontId="0" fillId="0" borderId="18" pivotButton="0" quotePrefix="0" xfId="0"/>
    <xf numFmtId="0" fontId="0" fillId="0" borderId="19" pivotButton="0" quotePrefix="0" xfId="0"/>
    <xf numFmtId="0" fontId="0" fillId="0" borderId="90" pivotButton="0" quotePrefix="0" xfId="0"/>
    <xf numFmtId="0" fontId="0" fillId="0" borderId="88" pivotButton="0" quotePrefix="0" xfId="0"/>
    <xf numFmtId="0" fontId="42" fillId="19" borderId="185" applyAlignment="1" pivotButton="0" quotePrefix="0" xfId="0">
      <alignment horizontal="center" vertical="center" wrapText="1"/>
    </xf>
    <xf numFmtId="0" fontId="0" fillId="0" borderId="185" pivotButton="0" quotePrefix="0" xfId="0"/>
    <xf numFmtId="0" fontId="30" fillId="21" borderId="132" applyAlignment="1" pivotButton="0" quotePrefix="0" xfId="0">
      <alignment horizontal="center" vertical="center" wrapText="1"/>
    </xf>
    <xf numFmtId="0" fontId="28" fillId="0" borderId="181" applyAlignment="1" pivotButton="0" quotePrefix="0" xfId="0">
      <alignment horizontal="left" vertical="center"/>
    </xf>
    <xf numFmtId="2" fontId="44" fillId="19" borderId="181" applyAlignment="1" pivotButton="0" quotePrefix="0" xfId="0">
      <alignment horizontal="center" vertical="center"/>
    </xf>
    <xf numFmtId="0" fontId="0" fillId="0" borderId="3" pivotButton="0" quotePrefix="0" xfId="0"/>
    <xf numFmtId="0" fontId="0" fillId="0" borderId="6" pivotButton="0" quotePrefix="0" xfId="0"/>
    <xf numFmtId="0" fontId="28" fillId="0" borderId="150" applyAlignment="1" pivotButton="0" quotePrefix="0" xfId="0">
      <alignment horizontal="left" vertical="center"/>
    </xf>
    <xf numFmtId="0" fontId="0" fillId="0" borderId="55" pivotButton="0" quotePrefix="0" xfId="0"/>
    <xf numFmtId="0" fontId="0" fillId="0" borderId="53" pivotButton="0" quotePrefix="0" xfId="0"/>
    <xf numFmtId="0" fontId="0" fillId="0" borderId="146" pivotButton="0" quotePrefix="0" xfId="0"/>
    <xf numFmtId="0" fontId="0" fillId="0" borderId="50" pivotButton="0" quotePrefix="0" xfId="0"/>
    <xf numFmtId="2" fontId="40" fillId="19" borderId="181" applyAlignment="1" pivotButton="0" quotePrefix="0" xfId="0">
      <alignment horizontal="center" vertical="center"/>
    </xf>
    <xf numFmtId="0" fontId="28" fillId="0" borderId="179" applyAlignment="1" pivotButton="0" quotePrefix="0" xfId="0">
      <alignment horizontal="left" vertical="center"/>
    </xf>
    <xf numFmtId="0" fontId="0" fillId="0" borderId="179" pivotButton="0" quotePrefix="0" xfId="0"/>
    <xf numFmtId="0" fontId="28" fillId="0" borderId="171" applyAlignment="1" pivotButton="0" quotePrefix="0" xfId="0">
      <alignment horizontal="left" vertical="center"/>
    </xf>
    <xf numFmtId="2" fontId="40" fillId="20" borderId="182" applyAlignment="1" pivotButton="0" quotePrefix="0" xfId="0">
      <alignment horizontal="center" vertical="center"/>
    </xf>
    <xf numFmtId="0" fontId="0" fillId="0" borderId="60" pivotButton="0" quotePrefix="0" xfId="0"/>
    <xf numFmtId="0" fontId="0" fillId="0" borderId="58" pivotButton="0" quotePrefix="0" xfId="0"/>
    <xf numFmtId="0" fontId="0" fillId="0" borderId="62" pivotButton="0" quotePrefix="0" xfId="0"/>
    <xf numFmtId="0" fontId="30" fillId="24" borderId="179" applyAlignment="1" pivotButton="0" quotePrefix="0" xfId="0">
      <alignment horizontal="center" vertical="center" wrapText="1"/>
    </xf>
    <xf numFmtId="0" fontId="0" fillId="0" borderId="102" pivotButton="0" quotePrefix="0" xfId="0"/>
    <xf numFmtId="0" fontId="30" fillId="24" borderId="186" applyAlignment="1" pivotButton="0" quotePrefix="0" xfId="0">
      <alignment horizontal="center" vertical="center" wrapText="1"/>
    </xf>
    <xf numFmtId="2" fontId="44" fillId="25" borderId="182" applyAlignment="1" pivotButton="0" quotePrefix="0" xfId="0">
      <alignment horizontal="center" vertical="center"/>
    </xf>
    <xf numFmtId="0" fontId="0" fillId="0" borderId="104" pivotButton="0" quotePrefix="0" xfId="0"/>
    <xf numFmtId="0" fontId="0" fillId="0" borderId="73" pivotButton="0" quotePrefix="0" xfId="0"/>
    <xf numFmtId="0" fontId="0" fillId="0" borderId="187" pivotButton="0" quotePrefix="0" xfId="0"/>
    <xf numFmtId="0" fontId="30" fillId="24" borderId="132" applyAlignment="1" pivotButton="0" quotePrefix="0" xfId="0">
      <alignment horizontal="center" vertical="center" wrapText="1"/>
    </xf>
    <xf numFmtId="0" fontId="0" fillId="0" borderId="177" pivotButton="0" quotePrefix="0" xfId="0"/>
    <xf numFmtId="0" fontId="30" fillId="26" borderId="179" applyAlignment="1" pivotButton="0" quotePrefix="0" xfId="0">
      <alignment horizontal="center" vertical="center" wrapText="1"/>
    </xf>
    <xf numFmtId="0" fontId="30" fillId="26" borderId="132" applyAlignment="1" pivotButton="0" quotePrefix="0" xfId="0">
      <alignment horizontal="center" vertical="center" wrapText="1"/>
    </xf>
    <xf numFmtId="0" fontId="30" fillId="26" borderId="107" applyAlignment="1" pivotButton="0" quotePrefix="0" xfId="0">
      <alignment horizontal="center" vertical="center" wrapText="1"/>
    </xf>
    <xf numFmtId="0" fontId="0" fillId="0" borderId="110" pivotButton="0" quotePrefix="0" xfId="0"/>
    <xf numFmtId="0" fontId="0" fillId="0" borderId="114" pivotButton="0" quotePrefix="0" xfId="0"/>
    <xf numFmtId="2" fontId="44" fillId="26" borderId="182" applyAlignment="1" pivotButton="0" quotePrefix="0" xfId="0">
      <alignment horizontal="center" vertical="center"/>
    </xf>
    <xf numFmtId="0" fontId="30" fillId="27" borderId="179" applyAlignment="1" pivotButton="0" quotePrefix="0" xfId="0">
      <alignment horizontal="center" vertical="center" wrapText="1"/>
    </xf>
    <xf numFmtId="0" fontId="30" fillId="27" borderId="132" applyAlignment="1" pivotButton="0" quotePrefix="0" xfId="0">
      <alignment horizontal="center" vertical="center" wrapText="1"/>
    </xf>
    <xf numFmtId="2" fontId="44" fillId="27" borderId="182" applyAlignment="1" pivotButton="0" quotePrefix="0" xfId="0">
      <alignment horizontal="center" vertical="center"/>
    </xf>
    <xf numFmtId="0" fontId="42" fillId="28" borderId="185" applyAlignment="1" pivotButton="0" quotePrefix="0" xfId="0">
      <alignment horizontal="center" vertical="center" wrapText="1"/>
    </xf>
    <xf numFmtId="0" fontId="30" fillId="28" borderId="171" applyAlignment="1" pivotButton="0" quotePrefix="0" xfId="0">
      <alignment horizontal="center" vertical="center" wrapText="1"/>
    </xf>
    <xf numFmtId="0" fontId="0" fillId="0" borderId="175" pivotButton="0" quotePrefix="0" xfId="0"/>
    <xf numFmtId="0" fontId="0" fillId="0" borderId="12" pivotButton="0" quotePrefix="0" xfId="0"/>
    <xf numFmtId="0" fontId="30" fillId="28" borderId="132" applyAlignment="1" pivotButton="0" quotePrefix="0" xfId="0">
      <alignment horizontal="center" vertical="center" wrapText="1"/>
    </xf>
    <xf numFmtId="0" fontId="27" fillId="12" borderId="91" applyAlignment="1" pivotButton="0" quotePrefix="0" xfId="1">
      <alignment horizontal="left" vertical="center" wrapText="1"/>
    </xf>
    <xf numFmtId="0" fontId="0" fillId="0" borderId="40" pivotButton="0" quotePrefix="0" xfId="0"/>
    <xf numFmtId="0" fontId="0" fillId="0" borderId="41" pivotButton="0" quotePrefix="0" xfId="0"/>
    <xf numFmtId="0" fontId="0" fillId="0" borderId="196" pivotButton="0" quotePrefix="0" xfId="0"/>
    <xf numFmtId="0" fontId="0" fillId="0" borderId="151" pivotButton="0" quotePrefix="0" xfId="0"/>
    <xf numFmtId="0" fontId="0" fillId="0" borderId="197" pivotButton="0" quotePrefix="0" xfId="0"/>
    <xf numFmtId="0" fontId="0" fillId="0" borderId="174" pivotButton="0" quotePrefix="0" xfId="0"/>
    <xf numFmtId="0" fontId="0" fillId="0" borderId="76" pivotButton="0" quotePrefix="0" xfId="0"/>
    <xf numFmtId="0" fontId="0" fillId="0" borderId="64" pivotButton="0" quotePrefix="0" xfId="0"/>
    <xf numFmtId="0" fontId="0" fillId="0" borderId="118" pivotButton="0" quotePrefix="0" xfId="0"/>
    <xf numFmtId="0" fontId="0" fillId="0" borderId="66" pivotButton="0" quotePrefix="0" xfId="0"/>
    <xf numFmtId="0" fontId="0" fillId="0" borderId="119" pivotButton="0" quotePrefix="0" xfId="0"/>
    <xf numFmtId="0" fontId="0" fillId="0" borderId="72" pivotButton="0" quotePrefix="0" xfId="0"/>
    <xf numFmtId="0" fontId="0" fillId="0" borderId="75" pivotButton="0" quotePrefix="0" xfId="0"/>
    <xf numFmtId="2" fontId="44" fillId="21" borderId="143" applyAlignment="1" pivotButton="0" quotePrefix="0" xfId="0">
      <alignment horizontal="center" vertical="center"/>
    </xf>
    <xf numFmtId="0" fontId="29" fillId="32" borderId="175" applyAlignment="1" pivotButton="0" quotePrefix="0" xfId="0">
      <alignment horizontal="center" vertical="center" wrapText="1"/>
    </xf>
    <xf numFmtId="0" fontId="0" fillId="0" borderId="154" pivotButton="0" quotePrefix="0" xfId="0"/>
    <xf numFmtId="0" fontId="0" fillId="0" borderId="67" pivotButton="0" quotePrefix="0" xfId="0"/>
    <xf numFmtId="2" fontId="44" fillId="32" borderId="143" applyAlignment="1" pivotButton="0" quotePrefix="0" xfId="0">
      <alignment horizontal="center" vertical="center"/>
    </xf>
    <xf numFmtId="2" fontId="44" fillId="35" borderId="143" applyAlignment="1" pivotButton="0" quotePrefix="0" xfId="0">
      <alignment horizontal="center" vertical="center"/>
    </xf>
    <xf numFmtId="0" fontId="29" fillId="36" borderId="175" applyAlignment="1" pivotButton="0" quotePrefix="0" xfId="0">
      <alignment horizontal="center" vertical="center" wrapText="1"/>
    </xf>
    <xf numFmtId="2" fontId="44" fillId="37" borderId="143" applyAlignment="1" pivotButton="0" quotePrefix="0" xfId="0">
      <alignment horizontal="center" vertical="center"/>
    </xf>
    <xf numFmtId="2" fontId="44" fillId="39" borderId="142" applyAlignment="1" pivotButton="0" quotePrefix="0" xfId="0">
      <alignment horizontal="center" vertical="center"/>
    </xf>
    <xf numFmtId="0" fontId="11" fillId="23" borderId="162" applyAlignment="1" pivotButton="0" quotePrefix="0" xfId="1">
      <alignment horizontal="left" vertical="center" wrapText="1"/>
    </xf>
  </cellXfs>
  <cellStyles count="6">
    <cellStyle name="Normal" xfId="0" builtinId="0"/>
    <cellStyle name="Normal 2" xfId="1"/>
    <cellStyle name="Percent 2" xfId="2"/>
    <cellStyle name="Hyperlink 2" xfId="3"/>
    <cellStyle name="Followed Hyperlink" xfId="4" builtinId="9" hidden="1"/>
    <cellStyle name="Normal 2 2" xfId="5"/>
  </cellStyles>
  <dxfs count="241">
    <dxf>
      <font>
        <color theme="1"/>
      </font>
      <fill>
        <patternFill>
          <bgColor rgb="FFECE651"/>
        </patternFill>
      </fill>
    </dxf>
    <dxf>
      <font>
        <color theme="1"/>
      </font>
      <fill>
        <patternFill>
          <bgColor rgb="FFD7D7DA"/>
        </patternFill>
      </fill>
    </dxf>
    <dxf>
      <font>
        <color theme="1"/>
      </font>
      <fill>
        <patternFill>
          <bgColor rgb="FFECE651"/>
        </patternFill>
      </fill>
    </dxf>
    <dxf>
      <font>
        <color theme="1"/>
      </font>
      <fill>
        <patternFill>
          <bgColor rgb="FFD7D7DA"/>
        </patternFill>
      </fill>
    </dxf>
    <dxf>
      <font>
        <color theme="1"/>
      </font>
      <fill>
        <patternFill>
          <bgColor rgb="FFD7D7DA"/>
        </patternFill>
      </fill>
    </dxf>
    <dxf>
      <font>
        <color theme="1"/>
      </font>
      <fill>
        <patternFill>
          <bgColor rgb="FFECE651"/>
        </patternFill>
      </fill>
    </dxf>
    <dxf>
      <font>
        <color theme="1"/>
      </font>
      <fill>
        <patternFill>
          <bgColor rgb="FFD7D7DA"/>
        </patternFill>
      </fill>
    </dxf>
    <dxf>
      <font>
        <color theme="1"/>
      </font>
      <fill>
        <patternFill>
          <bgColor rgb="FFECE651"/>
        </patternFill>
      </fill>
    </dxf>
    <dxf>
      <font>
        <color theme="1"/>
      </font>
      <fill>
        <patternFill>
          <bgColor rgb="FFD7D7DA"/>
        </patternFill>
      </fill>
    </dxf>
    <dxf>
      <font>
        <color theme="1"/>
      </font>
      <fill>
        <patternFill>
          <bgColor rgb="FFECE651"/>
        </patternFill>
      </fill>
    </dxf>
    <dxf>
      <font>
        <color theme="1"/>
      </font>
      <fill>
        <patternFill>
          <bgColor rgb="FFECE651"/>
        </patternFill>
      </fill>
    </dxf>
    <dxf>
      <font>
        <color theme="1"/>
      </font>
      <fill>
        <patternFill>
          <bgColor rgb="FFD7D7DA"/>
        </patternFill>
      </fill>
    </dxf>
    <dxf>
      <font>
        <color theme="1"/>
      </font>
      <fill>
        <patternFill>
          <bgColor rgb="FFE2D0D6"/>
        </patternFill>
      </fill>
    </dxf>
    <dxf>
      <font>
        <color theme="1"/>
      </font>
      <fill>
        <patternFill>
          <bgColor rgb="FFECE651"/>
        </patternFill>
      </fill>
    </dxf>
    <dxf>
      <font>
        <color theme="1"/>
      </font>
      <fill>
        <patternFill>
          <bgColor rgb="FFECE651"/>
        </patternFill>
      </fill>
    </dxf>
    <dxf>
      <font>
        <color theme="1"/>
      </font>
      <fill>
        <patternFill>
          <bgColor rgb="FFE2D0D6"/>
        </patternFill>
      </fill>
    </dxf>
    <dxf>
      <font>
        <color theme="1"/>
      </font>
      <fill>
        <patternFill>
          <bgColor rgb="FFECE651"/>
        </patternFill>
      </fill>
    </dxf>
    <dxf>
      <font>
        <color theme="1"/>
      </font>
      <fill>
        <patternFill>
          <bgColor rgb="FFE2D0D6"/>
        </patternFill>
      </fill>
    </dxf>
    <dxf>
      <font>
        <color theme="1"/>
      </font>
      <fill>
        <patternFill>
          <bgColor rgb="FFECE651"/>
        </patternFill>
      </fill>
    </dxf>
    <dxf>
      <font>
        <color theme="1"/>
      </font>
      <fill>
        <patternFill>
          <bgColor rgb="FFE2D0D6"/>
        </patternFill>
      </fill>
    </dxf>
    <dxf>
      <font>
        <color theme="1"/>
      </font>
      <fill>
        <patternFill>
          <bgColor rgb="FFE2D0D6"/>
        </patternFill>
      </fill>
    </dxf>
    <dxf>
      <font>
        <color theme="1"/>
      </font>
      <fill>
        <patternFill>
          <bgColor rgb="FFECE651"/>
        </patternFill>
      </fill>
    </dxf>
    <dxf>
      <font>
        <color theme="1"/>
      </font>
      <fill>
        <patternFill>
          <bgColor rgb="FFE2D0D6"/>
        </patternFill>
      </fill>
    </dxf>
    <dxf>
      <font>
        <color theme="1"/>
      </font>
      <fill>
        <patternFill>
          <bgColor rgb="FFECE651"/>
        </patternFill>
      </fill>
    </dxf>
    <dxf>
      <font>
        <color theme="1"/>
      </font>
      <fill>
        <patternFill>
          <bgColor rgb="FFECE651"/>
        </patternFill>
      </fill>
    </dxf>
    <dxf>
      <font>
        <color theme="1"/>
      </font>
      <fill>
        <patternFill>
          <bgColor rgb="FFC5E2B6"/>
        </patternFill>
      </fill>
    </dxf>
    <dxf>
      <font>
        <color theme="1"/>
      </font>
      <fill>
        <patternFill>
          <bgColor rgb="FFECE651"/>
        </patternFill>
      </fill>
    </dxf>
    <dxf>
      <font>
        <color theme="1"/>
      </font>
      <fill>
        <patternFill>
          <bgColor rgb="FFC5E2B6"/>
        </patternFill>
      </fill>
    </dxf>
    <dxf>
      <font>
        <color theme="1"/>
      </font>
      <fill>
        <patternFill>
          <bgColor rgb="FFECE651"/>
        </patternFill>
      </fill>
    </dxf>
    <dxf>
      <font>
        <color theme="1"/>
      </font>
      <fill>
        <patternFill>
          <bgColor rgb="FFC5E2B6"/>
        </patternFill>
      </fill>
    </dxf>
    <dxf>
      <font>
        <color theme="1"/>
      </font>
      <fill>
        <patternFill>
          <bgColor rgb="FFC5E2B6"/>
        </patternFill>
      </fill>
    </dxf>
    <dxf>
      <font>
        <color theme="1"/>
      </font>
      <fill>
        <patternFill>
          <bgColor rgb="FFECE651"/>
        </patternFill>
      </fill>
    </dxf>
    <dxf>
      <font>
        <color theme="1"/>
      </font>
      <fill>
        <patternFill>
          <bgColor rgb="FFC5E2B6"/>
        </patternFill>
      </fill>
    </dxf>
    <dxf>
      <font>
        <color theme="1"/>
      </font>
      <fill>
        <patternFill>
          <bgColor rgb="FFECE651"/>
        </patternFill>
      </fill>
    </dxf>
    <dxf>
      <font>
        <color theme="1"/>
      </font>
      <fill>
        <patternFill>
          <bgColor rgb="FFECE651"/>
        </patternFill>
      </fill>
    </dxf>
    <dxf>
      <font>
        <color theme="1"/>
      </font>
      <fill>
        <patternFill>
          <bgColor rgb="FFC5E2B6"/>
        </patternFill>
      </fill>
    </dxf>
    <dxf>
      <font>
        <color theme="1"/>
      </font>
      <fill>
        <patternFill>
          <bgColor rgb="FFECE651"/>
        </patternFill>
      </fill>
    </dxf>
    <dxf>
      <font>
        <color theme="1"/>
      </font>
      <fill>
        <patternFill>
          <bgColor rgb="FFFED4B3"/>
        </patternFill>
      </fill>
    </dxf>
    <dxf>
      <font>
        <color theme="1"/>
      </font>
      <fill>
        <patternFill>
          <bgColor rgb="FFFED4B3"/>
        </patternFill>
      </fill>
    </dxf>
    <dxf>
      <font>
        <color theme="1"/>
      </font>
      <fill>
        <patternFill>
          <bgColor rgb="FFECE651"/>
        </patternFill>
      </fill>
    </dxf>
    <dxf>
      <font>
        <color theme="1"/>
      </font>
      <fill>
        <patternFill>
          <bgColor rgb="FFECE651"/>
        </patternFill>
      </fill>
    </dxf>
    <dxf>
      <font>
        <color theme="1"/>
      </font>
      <fill>
        <patternFill>
          <bgColor rgb="FFFED4B3"/>
        </patternFill>
      </fill>
    </dxf>
    <dxf>
      <font>
        <color theme="1"/>
      </font>
      <fill>
        <patternFill>
          <bgColor rgb="FFECE651"/>
        </patternFill>
      </fill>
    </dxf>
    <dxf>
      <font>
        <color theme="1"/>
      </font>
      <fill>
        <patternFill>
          <bgColor rgb="FFFED4B3"/>
        </patternFill>
      </fill>
    </dxf>
    <dxf>
      <font>
        <color theme="1"/>
      </font>
      <fill>
        <patternFill>
          <bgColor rgb="FFECE651"/>
        </patternFill>
      </fill>
    </dxf>
    <dxf>
      <font>
        <color theme="1"/>
      </font>
      <fill>
        <patternFill>
          <bgColor rgb="FFFED4B3"/>
        </patternFill>
      </fill>
    </dxf>
    <dxf>
      <font>
        <color theme="1"/>
      </font>
      <fill>
        <patternFill>
          <bgColor rgb="FFECE651"/>
        </patternFill>
      </fill>
    </dxf>
    <dxf>
      <font>
        <color theme="1"/>
      </font>
      <fill>
        <patternFill>
          <bgColor rgb="FFFED4B3"/>
        </patternFill>
      </fill>
    </dxf>
    <dxf>
      <font>
        <color theme="1"/>
      </font>
      <fill>
        <patternFill>
          <bgColor rgb="FFECE651"/>
        </patternFill>
      </fill>
    </dxf>
    <dxf>
      <font>
        <color theme="1"/>
      </font>
      <fill>
        <patternFill>
          <bgColor rgb="FFCFD9E2"/>
        </patternFill>
      </fill>
    </dxf>
    <dxf>
      <font>
        <color theme="1"/>
      </font>
      <fill>
        <patternFill>
          <bgColor rgb="FFCFD9E2"/>
        </patternFill>
      </fill>
    </dxf>
    <dxf>
      <font>
        <color theme="1"/>
      </font>
      <fill>
        <patternFill>
          <bgColor rgb="FFECE651"/>
        </patternFill>
      </fill>
    </dxf>
    <dxf>
      <font>
        <color theme="1"/>
      </font>
      <fill>
        <patternFill>
          <bgColor rgb="FFCFD9E2"/>
        </patternFill>
      </fill>
    </dxf>
    <dxf>
      <font>
        <color theme="1"/>
      </font>
      <fill>
        <patternFill>
          <bgColor rgb="FFECE651"/>
        </patternFill>
      </fill>
    </dxf>
    <dxf>
      <font>
        <color theme="1"/>
      </font>
      <fill>
        <patternFill>
          <bgColor rgb="FFECE651"/>
        </patternFill>
      </fill>
    </dxf>
    <dxf>
      <font>
        <color theme="1"/>
      </font>
      <fill>
        <patternFill>
          <bgColor rgb="FFCFD9E2"/>
        </patternFill>
      </fill>
    </dxf>
    <dxf>
      <font>
        <color theme="1"/>
      </font>
      <fill>
        <patternFill>
          <bgColor rgb="FFECE651"/>
        </patternFill>
      </fill>
    </dxf>
    <dxf>
      <font>
        <color theme="1"/>
      </font>
      <fill>
        <patternFill>
          <bgColor rgb="FFCFD9E2"/>
        </patternFill>
      </fill>
    </dxf>
    <dxf>
      <font>
        <color theme="1"/>
      </font>
      <fill>
        <patternFill>
          <bgColor rgb="FFECE651"/>
        </patternFill>
      </fill>
    </dxf>
    <dxf>
      <font>
        <color theme="1"/>
      </font>
      <fill>
        <patternFill>
          <bgColor rgb="FFCFD9E2"/>
        </patternFill>
      </fill>
    </dxf>
    <dxf>
      <font>
        <color theme="1"/>
      </font>
      <fill>
        <patternFill>
          <bgColor rgb="FFD7D7DA"/>
        </patternFill>
      </fill>
    </dxf>
    <dxf>
      <font>
        <color theme="1"/>
      </font>
      <fill>
        <patternFill>
          <bgColor rgb="FFECE651"/>
        </patternFill>
      </fill>
    </dxf>
    <dxf>
      <font>
        <color theme="1"/>
      </font>
      <fill>
        <patternFill>
          <bgColor rgb="FFD7D7DA"/>
        </patternFill>
      </fill>
    </dxf>
    <dxf>
      <font>
        <color theme="1"/>
      </font>
      <fill>
        <patternFill>
          <bgColor rgb="FFECE651"/>
        </patternFill>
      </fill>
    </dxf>
    <dxf>
      <font>
        <color theme="1"/>
      </font>
      <fill>
        <patternFill>
          <bgColor rgb="FFECE651"/>
        </patternFill>
      </fill>
    </dxf>
    <dxf>
      <font>
        <color theme="1"/>
      </font>
      <fill>
        <patternFill>
          <bgColor rgb="FFD7D7DA"/>
        </patternFill>
      </fill>
    </dxf>
    <dxf>
      <font>
        <color theme="1"/>
      </font>
      <fill>
        <patternFill>
          <bgColor rgb="FFECE651"/>
        </patternFill>
      </fill>
    </dxf>
    <dxf>
      <font>
        <color theme="1"/>
      </font>
      <fill>
        <patternFill>
          <bgColor rgb="FFD7D7DA"/>
        </patternFill>
      </fill>
    </dxf>
    <dxf>
      <font>
        <color theme="1"/>
      </font>
      <fill>
        <patternFill>
          <bgColor rgb="FFD7D7DA"/>
        </patternFill>
      </fill>
    </dxf>
    <dxf>
      <font>
        <color theme="1"/>
      </font>
      <fill>
        <patternFill>
          <bgColor rgb="FFECE651"/>
        </patternFill>
      </fill>
    </dxf>
    <dxf>
      <font>
        <color theme="1"/>
      </font>
      <fill>
        <patternFill>
          <bgColor rgb="FFD7D7DA"/>
        </patternFill>
      </fill>
    </dxf>
    <dxf>
      <font>
        <color theme="1"/>
      </font>
      <fill>
        <patternFill>
          <bgColor rgb="FFECE651"/>
        </patternFill>
      </fill>
    </dxf>
    <dxf>
      <font>
        <color theme="1"/>
      </font>
      <fill>
        <patternFill>
          <bgColor rgb="FFECE651"/>
        </patternFill>
      </fill>
    </dxf>
    <dxf>
      <font>
        <color theme="1"/>
      </font>
      <fill>
        <patternFill>
          <bgColor rgb="FFE2D0D6"/>
        </patternFill>
      </fill>
    </dxf>
    <dxf>
      <font>
        <color theme="1"/>
      </font>
      <fill>
        <patternFill>
          <bgColor rgb="FFECE651"/>
        </patternFill>
      </fill>
    </dxf>
    <dxf>
      <font>
        <color theme="1"/>
      </font>
      <fill>
        <patternFill>
          <bgColor rgb="FFE2D0D6"/>
        </patternFill>
      </fill>
    </dxf>
    <dxf>
      <font>
        <color theme="1"/>
      </font>
      <fill>
        <patternFill>
          <bgColor rgb="FFECE651"/>
        </patternFill>
      </fill>
    </dxf>
    <dxf>
      <font>
        <color theme="1"/>
      </font>
      <fill>
        <patternFill>
          <bgColor rgb="FFE2D0D6"/>
        </patternFill>
      </fill>
    </dxf>
    <dxf>
      <font>
        <color theme="1"/>
      </font>
      <fill>
        <patternFill>
          <bgColor rgb="FFE2D0D6"/>
        </patternFill>
      </fill>
    </dxf>
    <dxf>
      <font>
        <color theme="1"/>
      </font>
      <fill>
        <patternFill>
          <bgColor rgb="FFECE651"/>
        </patternFill>
      </fill>
    </dxf>
    <dxf>
      <font>
        <color theme="1"/>
      </font>
      <fill>
        <patternFill>
          <bgColor rgb="FFECE651"/>
        </patternFill>
      </fill>
    </dxf>
    <dxf>
      <font>
        <color theme="1"/>
      </font>
      <fill>
        <patternFill>
          <bgColor rgb="FFE2D0D6"/>
        </patternFill>
      </fill>
    </dxf>
    <dxf>
      <font>
        <color theme="1"/>
      </font>
      <fill>
        <patternFill>
          <bgColor rgb="FFECE651"/>
        </patternFill>
      </fill>
    </dxf>
    <dxf>
      <font>
        <color theme="1"/>
      </font>
      <fill>
        <patternFill>
          <bgColor rgb="FFE2D0D6"/>
        </patternFill>
      </fill>
    </dxf>
    <dxf>
      <font>
        <color theme="1"/>
      </font>
      <fill>
        <patternFill>
          <bgColor rgb="FFECE651"/>
        </patternFill>
      </fill>
    </dxf>
    <dxf>
      <font>
        <color theme="1"/>
      </font>
      <fill>
        <patternFill>
          <bgColor rgb="FFC5E2B6"/>
        </patternFill>
      </fill>
    </dxf>
    <dxf>
      <font>
        <color theme="1"/>
      </font>
      <fill>
        <patternFill>
          <bgColor rgb="FFECE651"/>
        </patternFill>
      </fill>
    </dxf>
    <dxf>
      <font>
        <color theme="1"/>
      </font>
      <fill>
        <patternFill>
          <bgColor rgb="FFC5E2B6"/>
        </patternFill>
      </fill>
    </dxf>
    <dxf>
      <font>
        <color theme="1"/>
      </font>
      <fill>
        <patternFill>
          <bgColor rgb="FFECE651"/>
        </patternFill>
      </fill>
    </dxf>
    <dxf>
      <font>
        <color theme="1"/>
      </font>
      <fill>
        <patternFill>
          <bgColor rgb="FFC5E2B6"/>
        </patternFill>
      </fill>
    </dxf>
    <dxf>
      <font>
        <color theme="1"/>
      </font>
      <fill>
        <patternFill>
          <bgColor rgb="FFC5E2B6"/>
        </patternFill>
      </fill>
    </dxf>
    <dxf>
      <font>
        <color theme="1"/>
      </font>
      <fill>
        <patternFill>
          <bgColor rgb="FFECE651"/>
        </patternFill>
      </fill>
    </dxf>
    <dxf>
      <font>
        <color theme="1"/>
      </font>
      <fill>
        <patternFill>
          <bgColor rgb="FFECE651"/>
        </patternFill>
      </fill>
    </dxf>
    <dxf>
      <font>
        <color theme="1"/>
      </font>
      <fill>
        <patternFill>
          <bgColor rgb="FFC5E2B6"/>
        </patternFill>
      </fill>
    </dxf>
    <dxf>
      <font>
        <color theme="1"/>
      </font>
      <fill>
        <patternFill>
          <bgColor rgb="FFC5E2B6"/>
        </patternFill>
      </fill>
    </dxf>
    <dxf>
      <font>
        <color theme="1"/>
      </font>
      <fill>
        <patternFill>
          <bgColor rgb="FFECE651"/>
        </patternFill>
      </fill>
    </dxf>
    <dxf>
      <font>
        <color theme="1"/>
      </font>
      <fill>
        <patternFill>
          <bgColor rgb="FFFED4B3"/>
        </patternFill>
      </fill>
    </dxf>
    <dxf>
      <font>
        <color theme="1"/>
      </font>
      <fill>
        <patternFill>
          <bgColor rgb="FFECE651"/>
        </patternFill>
      </fill>
    </dxf>
    <dxf>
      <font>
        <color theme="1"/>
      </font>
      <fill>
        <patternFill>
          <bgColor rgb="FFFED4B3"/>
        </patternFill>
      </fill>
    </dxf>
    <dxf>
      <font>
        <color theme="1"/>
      </font>
      <fill>
        <patternFill>
          <bgColor rgb="FFECE651"/>
        </patternFill>
      </fill>
    </dxf>
    <dxf>
      <font>
        <color theme="1"/>
      </font>
      <fill>
        <patternFill>
          <bgColor rgb="FFECE651"/>
        </patternFill>
      </fill>
    </dxf>
    <dxf>
      <font>
        <color theme="1"/>
      </font>
      <fill>
        <patternFill>
          <bgColor rgb="FFFED4B3"/>
        </patternFill>
      </fill>
    </dxf>
    <dxf>
      <font>
        <color theme="1"/>
      </font>
      <fill>
        <patternFill>
          <bgColor rgb="FFFED4B3"/>
        </patternFill>
      </fill>
    </dxf>
    <dxf>
      <font>
        <color theme="1"/>
      </font>
      <fill>
        <patternFill>
          <bgColor rgb="FFECE651"/>
        </patternFill>
      </fill>
    </dxf>
    <dxf>
      <font>
        <color theme="1"/>
      </font>
      <fill>
        <patternFill>
          <bgColor rgb="FFFED4B3"/>
        </patternFill>
      </fill>
    </dxf>
    <dxf>
      <font>
        <color theme="1"/>
      </font>
      <fill>
        <patternFill>
          <bgColor rgb="FFECE651"/>
        </patternFill>
      </fill>
    </dxf>
    <dxf>
      <font>
        <color theme="1"/>
      </font>
      <fill>
        <patternFill>
          <bgColor rgb="FFFED4B3"/>
        </patternFill>
      </fill>
    </dxf>
    <dxf>
      <font>
        <color theme="1"/>
      </font>
      <fill>
        <patternFill>
          <bgColor rgb="FFECE651"/>
        </patternFill>
      </fill>
    </dxf>
    <dxf>
      <font>
        <color theme="1"/>
      </font>
      <fill>
        <patternFill>
          <bgColor rgb="FFCFD9E2"/>
        </patternFill>
      </fill>
    </dxf>
    <dxf>
      <font>
        <color theme="1"/>
      </font>
      <fill>
        <patternFill>
          <bgColor rgb="FFECE651"/>
        </patternFill>
      </fill>
    </dxf>
    <dxf>
      <font>
        <color theme="1"/>
      </font>
      <fill>
        <patternFill>
          <bgColor rgb="FFCFD9E2"/>
        </patternFill>
      </fill>
    </dxf>
    <dxf>
      <font>
        <color theme="1"/>
      </font>
      <fill>
        <patternFill>
          <bgColor rgb="FFECE651"/>
        </patternFill>
      </fill>
    </dxf>
    <dxf>
      <font>
        <color theme="1"/>
      </font>
      <fill>
        <patternFill>
          <bgColor rgb="FFCFD9E2"/>
        </patternFill>
      </fill>
    </dxf>
    <dxf>
      <font>
        <color theme="1"/>
      </font>
      <fill>
        <patternFill>
          <bgColor rgb="FFECE651"/>
        </patternFill>
      </fill>
    </dxf>
    <dxf>
      <font>
        <color theme="1"/>
      </font>
      <fill>
        <patternFill>
          <bgColor rgb="FFCFD9E2"/>
        </patternFill>
      </fill>
    </dxf>
    <dxf>
      <font>
        <color theme="1"/>
      </font>
      <fill>
        <patternFill>
          <bgColor rgb="FFECE651"/>
        </patternFill>
      </fill>
    </dxf>
    <dxf>
      <font>
        <color theme="1"/>
      </font>
      <fill>
        <patternFill>
          <bgColor rgb="FFCFD9E2"/>
        </patternFill>
      </fill>
    </dxf>
    <dxf>
      <font>
        <color theme="1"/>
      </font>
      <fill>
        <patternFill>
          <bgColor rgb="FFECE651"/>
        </patternFill>
      </fill>
    </dxf>
    <dxf>
      <font>
        <color theme="1"/>
      </font>
      <fill>
        <patternFill>
          <bgColor rgb="FFECE651"/>
        </patternFill>
      </fill>
    </dxf>
    <dxf>
      <font>
        <color theme="1"/>
      </font>
      <fill>
        <patternFill>
          <bgColor rgb="FFCFD9E2"/>
        </patternFill>
      </fill>
    </dxf>
    <dxf>
      <font>
        <color theme="1"/>
      </font>
      <fill>
        <patternFill>
          <bgColor rgb="FFD7D7DA"/>
        </patternFill>
      </fill>
    </dxf>
    <dxf>
      <font>
        <color theme="1"/>
      </font>
      <fill>
        <patternFill>
          <bgColor rgb="FFECE651"/>
        </patternFill>
      </fill>
    </dxf>
    <dxf>
      <font>
        <color theme="1"/>
      </font>
      <fill>
        <patternFill>
          <bgColor rgb="FFD7D7DA"/>
        </patternFill>
      </fill>
    </dxf>
    <dxf>
      <font>
        <color theme="1"/>
      </font>
      <fill>
        <patternFill>
          <bgColor rgb="FFECE651"/>
        </patternFill>
      </fill>
    </dxf>
    <dxf>
      <font>
        <color theme="1"/>
      </font>
      <fill>
        <patternFill>
          <bgColor rgb="FFECE651"/>
        </patternFill>
      </fill>
    </dxf>
    <dxf>
      <font>
        <color theme="1"/>
      </font>
      <fill>
        <patternFill>
          <bgColor rgb="FFD7D7DA"/>
        </patternFill>
      </fill>
    </dxf>
    <dxf>
      <font>
        <color theme="1"/>
      </font>
      <fill>
        <patternFill>
          <bgColor rgb="FFD7D7DA"/>
        </patternFill>
      </fill>
    </dxf>
    <dxf>
      <font>
        <color theme="1"/>
      </font>
      <fill>
        <patternFill>
          <bgColor rgb="FFECE651"/>
        </patternFill>
      </fill>
    </dxf>
    <dxf>
      <font>
        <color theme="1"/>
      </font>
      <fill>
        <patternFill>
          <bgColor rgb="FFECE651"/>
        </patternFill>
      </fill>
    </dxf>
    <dxf>
      <font>
        <color theme="1"/>
      </font>
      <fill>
        <patternFill>
          <bgColor rgb="FFD7D7DA"/>
        </patternFill>
      </fill>
    </dxf>
    <dxf>
      <font>
        <color theme="1"/>
      </font>
      <fill>
        <patternFill>
          <bgColor rgb="FFECE651"/>
        </patternFill>
      </fill>
    </dxf>
    <dxf>
      <font>
        <color theme="1"/>
      </font>
      <fill>
        <patternFill>
          <bgColor rgb="FFD7D7DA"/>
        </patternFill>
      </fill>
    </dxf>
    <dxf>
      <font>
        <color theme="1"/>
      </font>
      <fill>
        <patternFill>
          <bgColor rgb="FFECE651"/>
        </patternFill>
      </fill>
    </dxf>
    <dxf>
      <font>
        <color theme="1"/>
      </font>
      <fill>
        <patternFill>
          <bgColor rgb="FFE2D0D6"/>
        </patternFill>
      </fill>
    </dxf>
    <dxf>
      <font>
        <color theme="1"/>
      </font>
      <fill>
        <patternFill>
          <bgColor rgb="FFECE651"/>
        </patternFill>
      </fill>
    </dxf>
    <dxf>
      <font>
        <color theme="1"/>
      </font>
      <fill>
        <patternFill>
          <bgColor rgb="FFE2D0D6"/>
        </patternFill>
      </fill>
    </dxf>
    <dxf>
      <font>
        <color theme="1"/>
      </font>
      <fill>
        <patternFill>
          <bgColor rgb="FFECE651"/>
        </patternFill>
      </fill>
    </dxf>
    <dxf>
      <font>
        <color theme="1"/>
      </font>
      <fill>
        <patternFill>
          <bgColor rgb="FFE2D0D6"/>
        </patternFill>
      </fill>
    </dxf>
    <dxf>
      <font>
        <color theme="1"/>
      </font>
      <fill>
        <patternFill>
          <bgColor rgb="FFECE651"/>
        </patternFill>
      </fill>
    </dxf>
    <dxf>
      <font>
        <color theme="1"/>
      </font>
      <fill>
        <patternFill>
          <bgColor rgb="FFE2D0D6"/>
        </patternFill>
      </fill>
    </dxf>
    <dxf>
      <font>
        <color theme="1"/>
      </font>
      <fill>
        <patternFill>
          <bgColor rgb="FFECE651"/>
        </patternFill>
      </fill>
    </dxf>
    <dxf>
      <font>
        <color theme="1"/>
      </font>
      <fill>
        <patternFill>
          <bgColor rgb="FFE2D0D6"/>
        </patternFill>
      </fill>
    </dxf>
    <dxf>
      <font>
        <color theme="1"/>
      </font>
      <fill>
        <patternFill>
          <bgColor rgb="FFECE651"/>
        </patternFill>
      </fill>
    </dxf>
    <dxf>
      <font>
        <color theme="1"/>
      </font>
      <fill>
        <patternFill>
          <bgColor rgb="FFE2D0D6"/>
        </patternFill>
      </fill>
    </dxf>
    <dxf>
      <font>
        <color theme="1"/>
      </font>
      <fill>
        <patternFill>
          <bgColor rgb="FFC5E2B6"/>
        </patternFill>
      </fill>
    </dxf>
    <dxf>
      <font>
        <color theme="1"/>
      </font>
      <fill>
        <patternFill>
          <bgColor rgb="FFECE651"/>
        </patternFill>
      </fill>
    </dxf>
    <dxf>
      <font>
        <color theme="1"/>
      </font>
      <fill>
        <patternFill>
          <bgColor rgb="FFC5E2B6"/>
        </patternFill>
      </fill>
    </dxf>
    <dxf>
      <font>
        <color theme="1"/>
      </font>
      <fill>
        <patternFill>
          <bgColor rgb="FFECE651"/>
        </patternFill>
      </fill>
    </dxf>
    <dxf>
      <font>
        <color theme="1"/>
      </font>
      <fill>
        <patternFill>
          <bgColor rgb="FFECE651"/>
        </patternFill>
      </fill>
    </dxf>
    <dxf>
      <font>
        <color theme="1"/>
      </font>
      <fill>
        <patternFill>
          <bgColor rgb="FFC5E2B6"/>
        </patternFill>
      </fill>
    </dxf>
    <dxf>
      <font>
        <color theme="1"/>
      </font>
      <fill>
        <patternFill>
          <bgColor rgb="FFC5E2B6"/>
        </patternFill>
      </fill>
    </dxf>
    <dxf>
      <font>
        <color theme="1"/>
      </font>
      <fill>
        <patternFill>
          <bgColor rgb="FFECE651"/>
        </patternFill>
      </fill>
    </dxf>
    <dxf>
      <font>
        <color theme="1"/>
      </font>
      <fill>
        <patternFill>
          <bgColor rgb="FFC5E2B6"/>
        </patternFill>
      </fill>
    </dxf>
    <dxf>
      <font>
        <color theme="1"/>
      </font>
      <fill>
        <patternFill>
          <bgColor rgb="FFECE651"/>
        </patternFill>
      </fill>
    </dxf>
    <dxf>
      <font>
        <color theme="1"/>
      </font>
      <fill>
        <patternFill>
          <bgColor rgb="FFC5E2B6"/>
        </patternFill>
      </fill>
    </dxf>
    <dxf>
      <font>
        <color theme="1"/>
      </font>
      <fill>
        <patternFill>
          <bgColor rgb="FFECE651"/>
        </patternFill>
      </fill>
    </dxf>
    <dxf>
      <font>
        <color theme="1"/>
      </font>
      <fill>
        <patternFill>
          <bgColor rgb="FFECE651"/>
        </patternFill>
      </fill>
    </dxf>
    <dxf>
      <font>
        <color theme="1"/>
      </font>
      <fill>
        <patternFill>
          <bgColor rgb="FFFED4B3"/>
        </patternFill>
      </fill>
    </dxf>
    <dxf>
      <font>
        <color theme="1"/>
      </font>
      <fill>
        <patternFill>
          <bgColor rgb="FFECE651"/>
        </patternFill>
      </fill>
    </dxf>
    <dxf>
      <font>
        <color theme="1"/>
      </font>
      <fill>
        <patternFill>
          <bgColor rgb="FFFED4B3"/>
        </patternFill>
      </fill>
    </dxf>
    <dxf>
      <font>
        <color theme="1"/>
      </font>
      <fill>
        <patternFill>
          <bgColor rgb="FFECE651"/>
        </patternFill>
      </fill>
    </dxf>
    <dxf>
      <font>
        <color theme="1"/>
      </font>
      <fill>
        <patternFill>
          <bgColor rgb="FFFED4B3"/>
        </patternFill>
      </fill>
    </dxf>
    <dxf>
      <font>
        <color theme="1"/>
      </font>
      <fill>
        <patternFill>
          <bgColor rgb="FFFED4B3"/>
        </patternFill>
      </fill>
    </dxf>
    <dxf>
      <font>
        <color theme="1"/>
      </font>
      <fill>
        <patternFill>
          <bgColor rgb="FFECE651"/>
        </patternFill>
      </fill>
    </dxf>
    <dxf>
      <font>
        <color theme="1"/>
      </font>
      <fill>
        <patternFill>
          <bgColor rgb="FFECE651"/>
        </patternFill>
      </fill>
    </dxf>
    <dxf>
      <font>
        <color theme="1"/>
      </font>
      <fill>
        <patternFill>
          <bgColor rgb="FFFED4B3"/>
        </patternFill>
      </fill>
    </dxf>
    <dxf>
      <font>
        <color theme="1"/>
      </font>
      <fill>
        <patternFill>
          <bgColor rgb="FFECE651"/>
        </patternFill>
      </fill>
    </dxf>
    <dxf>
      <font>
        <color theme="1"/>
      </font>
      <fill>
        <patternFill>
          <bgColor rgb="FFFED4B3"/>
        </patternFill>
      </fill>
    </dxf>
    <dxf>
      <font>
        <color theme="1"/>
      </font>
      <fill>
        <patternFill>
          <bgColor rgb="FFCFD9E2"/>
        </patternFill>
      </fill>
    </dxf>
    <dxf>
      <font>
        <color theme="1"/>
      </font>
      <fill>
        <patternFill>
          <bgColor rgb="FFECE651"/>
        </patternFill>
      </fill>
    </dxf>
    <dxf>
      <font>
        <color theme="1"/>
      </font>
      <fill>
        <patternFill>
          <bgColor rgb="FFCFD9E2"/>
        </patternFill>
      </fill>
    </dxf>
    <dxf>
      <font>
        <color theme="1"/>
      </font>
      <fill>
        <patternFill>
          <bgColor rgb="FFECE651"/>
        </patternFill>
      </fill>
    </dxf>
    <dxf>
      <font>
        <color theme="1"/>
      </font>
      <fill>
        <patternFill>
          <bgColor rgb="FFECE651"/>
        </patternFill>
      </fill>
    </dxf>
    <dxf>
      <font>
        <color theme="1"/>
      </font>
      <fill>
        <patternFill>
          <bgColor rgb="FFCFD9E2"/>
        </patternFill>
      </fill>
    </dxf>
    <dxf>
      <font>
        <color theme="1"/>
      </font>
      <fill>
        <patternFill>
          <bgColor rgb="FFCFD9E2"/>
        </patternFill>
      </fill>
    </dxf>
    <dxf>
      <font>
        <color theme="1"/>
      </font>
      <fill>
        <patternFill>
          <bgColor rgb="FFECE651"/>
        </patternFill>
      </fill>
    </dxf>
    <dxf>
      <font>
        <color theme="1"/>
      </font>
      <fill>
        <patternFill>
          <bgColor rgb="FFCFD9E2"/>
        </patternFill>
      </fill>
    </dxf>
    <dxf>
      <font>
        <color theme="1"/>
      </font>
      <fill>
        <patternFill>
          <bgColor rgb="FFECE651"/>
        </patternFill>
      </fill>
    </dxf>
    <dxf>
      <font>
        <color theme="1"/>
      </font>
      <fill>
        <patternFill>
          <bgColor rgb="FFECE651"/>
        </patternFill>
      </fill>
    </dxf>
    <dxf>
      <font>
        <color theme="1"/>
      </font>
      <fill>
        <patternFill>
          <bgColor rgb="FFCFD9E2"/>
        </patternFill>
      </fill>
    </dxf>
    <dxf>
      <font>
        <color theme="1"/>
      </font>
      <fill>
        <patternFill>
          <bgColor rgb="FFECE651"/>
        </patternFill>
      </fill>
    </dxf>
    <dxf>
      <font>
        <color theme="1"/>
      </font>
      <fill>
        <patternFill>
          <bgColor rgb="FFD7D7DA"/>
        </patternFill>
      </fill>
    </dxf>
    <dxf>
      <font>
        <color theme="1"/>
      </font>
      <fill>
        <patternFill>
          <bgColor rgb="FFECE651"/>
        </patternFill>
      </fill>
    </dxf>
    <dxf>
      <font>
        <color theme="1"/>
      </font>
      <fill>
        <patternFill>
          <bgColor rgb="FFD7D7DA"/>
        </patternFill>
      </fill>
    </dxf>
    <dxf>
      <font>
        <color theme="1"/>
      </font>
      <fill>
        <patternFill>
          <bgColor rgb="FFECE651"/>
        </patternFill>
      </fill>
    </dxf>
    <dxf>
      <font>
        <color theme="1"/>
      </font>
      <fill>
        <patternFill>
          <bgColor rgb="FFD7D7DA"/>
        </patternFill>
      </fill>
    </dxf>
    <dxf>
      <font>
        <color theme="1"/>
      </font>
      <fill>
        <patternFill>
          <bgColor rgb="FFD7D7DA"/>
        </patternFill>
      </fill>
    </dxf>
    <dxf>
      <font>
        <color theme="1"/>
      </font>
      <fill>
        <patternFill>
          <bgColor rgb="FFECE651"/>
        </patternFill>
      </fill>
    </dxf>
    <dxf>
      <font>
        <color theme="1"/>
      </font>
      <fill>
        <patternFill>
          <bgColor rgb="FFD7D7DA"/>
        </patternFill>
      </fill>
    </dxf>
    <dxf>
      <font>
        <color theme="1"/>
      </font>
      <fill>
        <patternFill>
          <bgColor rgb="FFECE651"/>
        </patternFill>
      </fill>
    </dxf>
    <dxf>
      <font>
        <color theme="1"/>
      </font>
      <fill>
        <patternFill>
          <bgColor rgb="FFD7D7DA"/>
        </patternFill>
      </fill>
    </dxf>
    <dxf>
      <font>
        <color theme="1"/>
      </font>
      <fill>
        <patternFill>
          <bgColor rgb="FFECE651"/>
        </patternFill>
      </fill>
    </dxf>
    <dxf>
      <font>
        <color theme="1"/>
      </font>
      <fill>
        <patternFill>
          <bgColor rgb="FFE2D0D6"/>
        </patternFill>
      </fill>
    </dxf>
    <dxf>
      <font>
        <color theme="1"/>
      </font>
      <fill>
        <patternFill>
          <bgColor rgb="FFECE651"/>
        </patternFill>
      </fill>
    </dxf>
    <dxf>
      <font>
        <color theme="1"/>
      </font>
      <fill>
        <patternFill>
          <bgColor rgb="FFECE651"/>
        </patternFill>
      </fill>
    </dxf>
    <dxf>
      <font>
        <color theme="1"/>
      </font>
      <fill>
        <patternFill>
          <bgColor rgb="FFE2D0D6"/>
        </patternFill>
      </fill>
    </dxf>
    <dxf>
      <font>
        <color theme="1"/>
      </font>
      <fill>
        <patternFill>
          <bgColor rgb="FFECE651"/>
        </patternFill>
      </fill>
    </dxf>
    <dxf>
      <font>
        <color theme="1"/>
      </font>
      <fill>
        <patternFill>
          <bgColor rgb="FFE2D0D6"/>
        </patternFill>
      </fill>
    </dxf>
    <dxf>
      <font>
        <color theme="1"/>
      </font>
      <fill>
        <patternFill>
          <bgColor rgb="FFECE651"/>
        </patternFill>
      </fill>
    </dxf>
    <dxf>
      <font>
        <color theme="1"/>
      </font>
      <fill>
        <patternFill>
          <bgColor rgb="FFE2D0D6"/>
        </patternFill>
      </fill>
    </dxf>
    <dxf>
      <font>
        <color theme="1"/>
      </font>
      <fill>
        <patternFill>
          <bgColor rgb="FFE2D0D6"/>
        </patternFill>
      </fill>
    </dxf>
    <dxf>
      <font>
        <color theme="1"/>
      </font>
      <fill>
        <patternFill>
          <bgColor rgb="FFECE651"/>
        </patternFill>
      </fill>
    </dxf>
    <dxf>
      <font>
        <color theme="1"/>
      </font>
      <fill>
        <patternFill>
          <bgColor rgb="FFE2D0D6"/>
        </patternFill>
      </fill>
    </dxf>
    <dxf>
      <font>
        <color theme="1"/>
      </font>
      <fill>
        <patternFill>
          <bgColor rgb="FFECE651"/>
        </patternFill>
      </fill>
    </dxf>
    <dxf>
      <font>
        <color theme="1"/>
      </font>
      <fill>
        <patternFill>
          <bgColor rgb="FFECE651"/>
        </patternFill>
      </fill>
    </dxf>
    <dxf>
      <font>
        <color theme="1"/>
      </font>
      <fill>
        <patternFill>
          <bgColor rgb="FFC5E2B6"/>
        </patternFill>
      </fill>
    </dxf>
    <dxf>
      <font>
        <color theme="1"/>
      </font>
      <fill>
        <patternFill>
          <bgColor rgb="FFECE651"/>
        </patternFill>
      </fill>
    </dxf>
    <dxf>
      <font>
        <color theme="1"/>
      </font>
      <fill>
        <patternFill>
          <bgColor rgb="FFC5E2B6"/>
        </patternFill>
      </fill>
    </dxf>
    <dxf>
      <font>
        <color theme="1"/>
      </font>
      <fill>
        <patternFill>
          <bgColor rgb="FFC5E2B6"/>
        </patternFill>
      </fill>
    </dxf>
    <dxf>
      <font>
        <color theme="1"/>
      </font>
      <fill>
        <patternFill>
          <bgColor rgb="FFECE651"/>
        </patternFill>
      </fill>
    </dxf>
    <dxf>
      <font>
        <color theme="1"/>
      </font>
      <fill>
        <patternFill>
          <bgColor rgb="FFECE651"/>
        </patternFill>
      </fill>
    </dxf>
    <dxf>
      <font>
        <color theme="1"/>
      </font>
      <fill>
        <patternFill>
          <bgColor rgb="FFC5E2B6"/>
        </patternFill>
      </fill>
    </dxf>
    <dxf>
      <font>
        <color theme="1"/>
      </font>
      <fill>
        <patternFill>
          <bgColor rgb="FFECE651"/>
        </patternFill>
      </fill>
    </dxf>
    <dxf>
      <font>
        <color theme="1"/>
      </font>
      <fill>
        <patternFill>
          <bgColor rgb="FFC5E2B6"/>
        </patternFill>
      </fill>
    </dxf>
    <dxf>
      <font>
        <color theme="1"/>
      </font>
      <fill>
        <patternFill>
          <bgColor rgb="FFECE651"/>
        </patternFill>
      </fill>
    </dxf>
    <dxf>
      <font>
        <color theme="1"/>
      </font>
      <fill>
        <patternFill>
          <bgColor rgb="FFC5E2B6"/>
        </patternFill>
      </fill>
    </dxf>
    <dxf>
      <font>
        <color theme="1"/>
      </font>
      <fill>
        <patternFill>
          <bgColor rgb="FFECE651"/>
        </patternFill>
      </fill>
    </dxf>
    <dxf>
      <font>
        <color theme="1"/>
      </font>
      <fill>
        <patternFill>
          <bgColor rgb="FFFED4B3"/>
        </patternFill>
      </fill>
    </dxf>
    <dxf>
      <font>
        <color theme="1"/>
      </font>
      <fill>
        <patternFill>
          <bgColor rgb="FFECE651"/>
        </patternFill>
      </fill>
    </dxf>
    <dxf>
      <font>
        <color theme="1"/>
      </font>
      <fill>
        <patternFill>
          <bgColor rgb="FFFED4B3"/>
        </patternFill>
      </fill>
    </dxf>
    <dxf>
      <font>
        <color theme="1"/>
      </font>
      <fill>
        <patternFill>
          <bgColor rgb="FFECE651"/>
        </patternFill>
      </fill>
    </dxf>
    <dxf>
      <font>
        <color theme="1"/>
      </font>
      <fill>
        <patternFill>
          <bgColor rgb="FFFED4B3"/>
        </patternFill>
      </fill>
    </dxf>
    <dxf>
      <font>
        <color theme="1"/>
      </font>
      <fill>
        <patternFill>
          <bgColor rgb="FFECE651"/>
        </patternFill>
      </fill>
    </dxf>
    <dxf>
      <font>
        <color theme="1"/>
      </font>
      <fill>
        <patternFill>
          <bgColor rgb="FFFED4B3"/>
        </patternFill>
      </fill>
    </dxf>
    <dxf>
      <font>
        <color theme="1"/>
      </font>
      <fill>
        <patternFill>
          <bgColor rgb="FFECE651"/>
        </patternFill>
      </fill>
    </dxf>
    <dxf>
      <font>
        <color theme="1"/>
      </font>
      <fill>
        <patternFill>
          <bgColor rgb="FFFED4B3"/>
        </patternFill>
      </fill>
    </dxf>
    <dxf>
      <font>
        <color theme="1"/>
      </font>
      <fill>
        <patternFill>
          <bgColor rgb="FFECE651"/>
        </patternFill>
      </fill>
    </dxf>
    <dxf>
      <font>
        <color theme="1"/>
      </font>
      <fill>
        <patternFill>
          <bgColor rgb="FFFED4B3"/>
        </patternFill>
      </fill>
    </dxf>
    <dxf>
      <font>
        <color theme="1"/>
      </font>
      <fill>
        <patternFill>
          <bgColor rgb="FFCFD9E2"/>
        </patternFill>
      </fill>
    </dxf>
    <dxf>
      <font>
        <color theme="1"/>
      </font>
      <fill>
        <patternFill>
          <bgColor rgb="FFECE651"/>
        </patternFill>
      </fill>
    </dxf>
    <dxf>
      <font>
        <color theme="1"/>
      </font>
      <fill>
        <patternFill>
          <bgColor rgb="FFECE651"/>
        </patternFill>
      </fill>
    </dxf>
    <dxf>
      <font>
        <color theme="1"/>
      </font>
      <fill>
        <patternFill>
          <bgColor rgb="FFCFD9E2"/>
        </patternFill>
      </fill>
    </dxf>
    <dxf>
      <font>
        <color theme="1"/>
      </font>
      <fill>
        <patternFill>
          <bgColor rgb="FFECE651"/>
        </patternFill>
      </fill>
    </dxf>
    <dxf>
      <font>
        <color theme="1"/>
      </font>
      <fill>
        <patternFill>
          <bgColor rgb="FFCFD9E2"/>
        </patternFill>
      </fill>
    </dxf>
    <dxf>
      <font>
        <color theme="1"/>
      </font>
      <fill>
        <patternFill>
          <bgColor rgb="FFCFD9E2"/>
        </patternFill>
      </fill>
    </dxf>
    <dxf>
      <font>
        <color theme="1"/>
      </font>
      <fill>
        <patternFill>
          <bgColor rgb="FFECE651"/>
        </patternFill>
      </fill>
    </dxf>
    <dxf>
      <font>
        <color theme="1"/>
      </font>
      <fill>
        <patternFill>
          <bgColor rgb="FFCFD9E2"/>
        </patternFill>
      </fill>
    </dxf>
    <dxf>
      <font>
        <color theme="1"/>
      </font>
      <fill>
        <patternFill>
          <bgColor rgb="FFECE651"/>
        </patternFill>
      </fill>
    </dxf>
    <dxf>
      <font>
        <color theme="1"/>
      </font>
      <fill>
        <patternFill>
          <bgColor rgb="FFCFD9E2"/>
        </patternFill>
      </fill>
    </dxf>
    <dxf>
      <font>
        <color theme="1"/>
      </font>
      <fill>
        <patternFill>
          <bgColor rgb="FFECE651"/>
        </patternFill>
      </fill>
    </dxf>
    <dxf>
      <fill>
        <gradientFill type="linear" degree="180">
          <stop position="0">
            <color theme="0"/>
          </stop>
          <stop position="1">
            <color theme="4"/>
          </stop>
        </gradient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10000"/>
      <rgbColor rgb="00FFFFFF"/>
      <rgbColor rgb="0099CCFF"/>
      <rgbColor rgb="00B3D580"/>
      <rgbColor rgb="00339966"/>
      <rgbColor rgb="00FF0000"/>
      <rgbColor rgb="00003366"/>
      <rgbColor rgb="00FFCC99"/>
      <rgbColor rgb="00FF6600"/>
      <rgbColor rgb="00008000"/>
      <rgbColor rgb="00DDDDDD"/>
      <rgbColor rgb="00E69999"/>
      <rgbColor rgb="00CCFFCC"/>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CC"/>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worksheet" Target="/xl/worksheets/sheet10.xml" Id="rId10" /><Relationship Type="http://schemas.openxmlformats.org/officeDocument/2006/relationships/worksheet" Target="/xl/worksheets/sheet11.xml" Id="rId11" /><Relationship Type="http://schemas.openxmlformats.org/officeDocument/2006/relationships/styles" Target="styles.xml" Id="rId12" /><Relationship Type="http://schemas.openxmlformats.org/officeDocument/2006/relationships/theme" Target="theme/theme1.xml" Id="rId13" /></Relationships>
</file>

<file path=xl/charts/chart1.xml><?xml version="1.0" encoding="utf-8"?>
<chartSpace xmlns:a="http://schemas.openxmlformats.org/drawingml/2006/main" xmlns="http://schemas.openxmlformats.org/drawingml/2006/chart">
  <chart>
    <title>
      <tx>
        <rich>
          <a:bodyPr rot="0" spcFirstLastPara="1" vertOverflow="ellipsis" vert="horz" wrap="square" anchor="ctr" anchorCtr="1"/>
          <a:lstStyle/>
          <a:p>
            <a:pPr>
              <a:defRPr sz="1600" b="1" i="0" strike="noStrike" kern="1200" baseline="0">
                <a:solidFill>
                  <a:schemeClr val="tx1">
                    <a:lumMod val="65000"/>
                    <a:lumOff val="35000"/>
                  </a:schemeClr>
                </a:solidFill>
                <a:latin typeface="+mn-lt"/>
                <a:ea typeface="+mn-ea"/>
                <a:cs typeface="+mn-cs"/>
              </a:defRPr>
            </a:pPr>
            <a:r>
              <a:rPr lang="en-US"/>
              <a:t>SAMM Current Score</a:t>
            </a:r>
          </a:p>
        </rich>
      </tx>
      <layout>
        <manualLayout>
          <xMode val="edge"/>
          <yMode val="edge"/>
          <wMode val="factor"/>
          <hMode val="factor"/>
          <x val="0.688348917322835"/>
          <y val="0.910543130990415"/>
        </manualLayout>
      </layout>
      <overlay val="1"/>
      <spPr>
        <a:noFill/>
        <a:ln>
          <a:noFill/>
          <a:prstDash val="solid"/>
        </a:ln>
      </spPr>
    </title>
    <plotArea>
      <layout/>
      <radarChart>
        <radarStyle val="filled"/>
        <varyColors val="0"/>
        <ser>
          <idx val="0"/>
          <order val="0"/>
          <tx>
            <strRef>
              <f>Scorecard!$V$13</f>
              <strCache>
                <ptCount val="1"/>
                <pt idx="0">
                  <v>Governance</v>
                </pt>
              </strCache>
            </strRef>
          </tx>
          <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prstDash val="solid"/>
            </a:ln>
            <a:sp3d/>
          </spPr>
          <marker>
            <symbol val="none"/>
            <spPr>
              <a:ln>
                <a:prstDash val="solid"/>
              </a:ln>
            </spPr>
          </marker>
          <cat>
            <strRef>
              <f>Scorecard!$U$14:$U$28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Scorecard!$V$14:$V$28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1"/>
          <order val="1"/>
          <tx>
            <strRef>
              <f>Scorecard!$W$13</f>
              <strCache>
                <ptCount val="1"/>
                <pt idx="0">
                  <v>Design</v>
                </pt>
              </strCache>
            </strRef>
          </tx>
          <spPr>
            <a:solidFill>
              <a:srgbClr val="B75727"/>
            </a:solidFill>
            <a:ln>
              <a:noFill/>
              <a:prstDash val="solid"/>
            </a:ln>
            <a:sp3d/>
          </spPr>
          <marker>
            <symbol val="none"/>
            <spPr>
              <a:ln>
                <a:prstDash val="solid"/>
              </a:ln>
            </spPr>
          </marker>
          <cat>
            <strRef>
              <f>Scorecard!$U$14:$U$28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Scorecard!$W$14:$W$28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2"/>
          <order val="2"/>
          <tx>
            <strRef>
              <f>Scorecard!$X$13</f>
              <strCache>
                <ptCount val="1"/>
                <pt idx="0">
                  <v>Implementation</v>
                </pt>
              </strCache>
            </strRef>
          </tx>
          <spPr>
            <a:solidFill>
              <a:srgbClr val="FFC221"/>
            </a:solidFill>
            <a:ln w="25400">
              <a:noFill/>
              <a:prstDash val="solid"/>
            </a:ln>
            <a:sp3d/>
          </spPr>
          <marker>
            <symbol val="none"/>
            <spPr>
              <a:ln>
                <a:prstDash val="solid"/>
              </a:ln>
            </spPr>
          </marker>
          <cat>
            <strRef>
              <f>Scorecard!$U$14:$U$28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Scorecard!$X$14:$X$28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3"/>
          <order val="3"/>
          <tx>
            <strRef>
              <f>Scorecard!$Y$13</f>
              <strCache>
                <ptCount val="1"/>
                <pt idx="0">
                  <v>Verification</v>
                </pt>
              </strCache>
            </strRef>
          </tx>
          <spPr>
            <a:solidFill>
              <a:srgbClr val="37793E"/>
            </a:solidFill>
            <a:ln>
              <a:noFill/>
              <a:prstDash val="solid"/>
            </a:ln>
            <a:sp3d/>
          </spPr>
          <marker>
            <symbol val="none"/>
            <spPr>
              <a:ln>
                <a:prstDash val="solid"/>
              </a:ln>
            </spPr>
          </marker>
          <cat>
            <strRef>
              <f>Scorecard!$U$14:$U$28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Scorecard!$Y$14:$Y$28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4"/>
          <order val="4"/>
          <tx>
            <strRef>
              <f>Scorecard!$Z$13</f>
              <strCache>
                <ptCount val="1"/>
                <pt idx="0">
                  <v>Operations</v>
                </pt>
              </strCache>
            </strRef>
          </tx>
          <spPr>
            <a:gradFill rotWithShape="1">
              <a:gsLst>
                <a:gs pos="0">
                  <a:schemeClr val="accent2">
                    <a:shade val="51000"/>
                    <a:satMod val="130000"/>
                    <a:lumMod val="60000"/>
                  </a:schemeClr>
                </a:gs>
                <a:gs pos="80000">
                  <a:schemeClr val="accent2">
                    <a:shade val="93000"/>
                    <a:satMod val="130000"/>
                    <a:lumMod val="60000"/>
                  </a:schemeClr>
                </a:gs>
                <a:gs pos="100000">
                  <a:schemeClr val="accent2">
                    <a:shade val="94000"/>
                    <a:satMod val="135000"/>
                    <a:lumMod val="60000"/>
                  </a:schemeClr>
                </a:gs>
              </a:gsLst>
              <a:lin ang="16200000" scaled="0"/>
            </a:gradFill>
            <a:ln>
              <a:noFill/>
              <a:prstDash val="solid"/>
            </a:ln>
            <a:sp3d/>
          </spPr>
          <marker>
            <symbol val="none"/>
            <spPr>
              <a:ln>
                <a:prstDash val="solid"/>
              </a:ln>
            </spPr>
          </marker>
          <cat>
            <strRef>
              <f>Scorecard!$U$14:$U$28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Scorecard!$Z$14:$Z$28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dLbls>
          <showLegendKey val="0"/>
          <showVal val="0"/>
          <showCatName val="0"/>
          <showSerName val="0"/>
          <showPercent val="0"/>
          <showBubbleSize val="0"/>
        </dLbls>
        <axId val="-1853951552"/>
        <axId val="-1733289472"/>
      </radarChart>
      <catAx>
        <axId val="-1853951552"/>
        <scaling>
          <orientation val="minMax"/>
        </scaling>
        <delete val="0"/>
        <axPos val="b"/>
        <numFmt formatCode="General" sourceLinked="1"/>
        <majorTickMark val="none"/>
        <minorTickMark val="none"/>
        <tickLblPos val="nextTo"/>
        <spPr>
          <a:noFill/>
          <a:ln w="12700" cap="flat" cmpd="sng" algn="ctr">
            <a:solidFill>
              <a:schemeClr val="tx1">
                <a:lumMod val="15000"/>
                <a:lumOff val="85000"/>
              </a:schemeClr>
            </a:solidFill>
            <a:prstDash val="solid"/>
            <a:round/>
          </a:ln>
        </spPr>
        <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r>
              <a:t/>
            </a:r>
            <a:endParaRPr lang="en-US"/>
          </a:p>
        </txPr>
        <crossAx val="-1733289472"/>
        <crosses val="autoZero"/>
        <auto val="1"/>
        <lblAlgn val="ctr"/>
        <lblOffset val="100"/>
        <noMultiLvlLbl val="0"/>
      </catAx>
      <valAx>
        <axId val="-1733289472"/>
        <scaling>
          <orientation val="minMax"/>
          <max val="3"/>
        </scaling>
        <delete val="0"/>
        <axPos val="l"/>
        <majorGridlines>
          <spPr>
            <a:ln w="9525" cap="flat" cmpd="sng" algn="ctr">
              <a:solidFill>
                <a:schemeClr val="tx1">
                  <a:lumMod val="15000"/>
                  <a:lumOff val="85000"/>
                </a:schemeClr>
              </a:solidFill>
              <a:prstDash val="solid"/>
              <a:round/>
            </a:ln>
          </spPr>
        </majorGridlines>
        <numFmt formatCode="0.00" sourceLinked="1"/>
        <majorTickMark val="none"/>
        <minorTickMark val="none"/>
        <tickLblPos val="nextTo"/>
        <spPr>
          <a:noFill/>
          <a:ln>
            <a:noFill/>
            <a:prstDash val="solid"/>
          </a:ln>
        </spPr>
        <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r>
              <a:t/>
            </a:r>
            <a:endParaRPr lang="en-US"/>
          </a:p>
        </txPr>
        <crossAx val="-1853951552"/>
        <crosses val="autoZero"/>
        <crossBetween val="between"/>
      </valAx>
    </plotArea>
    <plotVisOnly val="1"/>
    <dispBlanksAs val="gap"/>
  </chart>
</chartSpace>
</file>

<file path=xl/charts/chart10.xml><?xml version="1.0" encoding="utf-8"?>
<chartSpace xmlns:a="http://schemas.openxmlformats.org/drawingml/2006/main" xmlns="http://schemas.openxmlformats.org/drawingml/2006/chart">
  <chart>
    <plotArea>
      <layout>
        <manualLayout>
          <layoutTarget val="inner"/>
          <xMode val="edge"/>
          <yMode val="edge"/>
          <wMode val="factor"/>
          <hMode val="factor"/>
          <x val="0.0524535553708548"/>
          <y val="0.158227848101266"/>
          <w val="0.920475294249839"/>
          <h val="0.645569620253165"/>
        </manualLayout>
      </layout>
      <areaChart>
        <grouping val="standard"/>
        <varyColors val="0"/>
        <ser>
          <idx val="0"/>
          <order val="0"/>
          <spPr>
            <a:solidFill>
              <a:schemeClr val="accent3"/>
            </a:solidFill>
            <a:ln>
              <a:noFill/>
              <a:prstDash val="solid"/>
            </a:ln>
          </spPr>
          <val>
            <numRef>
              <f>'Roadmap Chart'!$B$15:$J$15</f>
              <numCache>
                <formatCode>0.00</formatCode>
                <ptCount val="9"/>
                <pt idx="0">
                  <v>0</v>
                </pt>
                <pt idx="1">
                  <v>0</v>
                </pt>
                <pt idx="2">
                  <formatCode>General</formatCode>
                  <v>0</v>
                </pt>
                <pt idx="3">
                  <v>0</v>
                </pt>
                <pt idx="4">
                  <formatCode>General</formatCode>
                  <v>0</v>
                </pt>
                <pt idx="5">
                  <v>0</v>
                </pt>
                <pt idx="6">
                  <formatCode>General</formatCode>
                  <v>0</v>
                </pt>
                <pt idx="7">
                  <v>0</v>
                </pt>
                <pt idx="8">
                  <formatCode>General</formatCode>
                  <v>0</v>
                </pt>
              </numCache>
            </numRef>
          </val>
        </ser>
        <dLbls>
          <showLegendKey val="0"/>
          <showVal val="0"/>
          <showCatName val="0"/>
          <showSerName val="0"/>
          <showPercent val="0"/>
          <showBubbleSize val="0"/>
        </dLbls>
        <axId val="10"/>
        <axId val="100"/>
      </areaChart>
      <catAx>
        <axId val="10"/>
        <scaling>
          <orientation val="minMax"/>
        </scaling>
        <axPos val="l"/>
        <majorTickMark val="none"/>
        <minorTickMark val="none"/>
        <crossAx val="100"/>
        <lblOffset val="100"/>
      </catAx>
      <valAx>
        <axId val="100"/>
        <scaling>
          <orientation val="minMax"/>
        </scaling>
        <axPos val="l"/>
        <majorGridlines/>
        <majorTickMark val="none"/>
        <minorTickMark val="none"/>
        <crossAx val="10"/>
      </valAx>
    </plotArea>
    <plotVisOnly val="1"/>
    <dispBlanksAs val="zero"/>
  </chart>
</chartSpace>
</file>

<file path=xl/charts/chart11.xml><?xml version="1.0" encoding="utf-8"?>
<chartSpace xmlns:a="http://schemas.openxmlformats.org/drawingml/2006/main" xmlns="http://schemas.openxmlformats.org/drawingml/2006/chart">
  <chart>
    <plotArea>
      <layout>
        <manualLayout>
          <layoutTarget val="inner"/>
          <xMode val="edge"/>
          <yMode val="edge"/>
          <wMode val="factor"/>
          <hMode val="factor"/>
          <x val="0.0524535553708548"/>
          <y val="0.158227848101266"/>
          <w val="0.920475294249839"/>
          <h val="0.645569620253165"/>
        </manualLayout>
      </layout>
      <areaChart>
        <grouping val="standard"/>
        <varyColors val="0"/>
        <ser>
          <idx val="0"/>
          <order val="0"/>
          <spPr>
            <a:solidFill>
              <a:schemeClr val="accent3"/>
            </a:solidFill>
            <a:ln>
              <a:noFill/>
              <a:prstDash val="solid"/>
            </a:ln>
          </spPr>
          <val>
            <numRef>
              <f>'Roadmap Chart'!$B$16:$J$16</f>
              <numCache>
                <formatCode>0.00</formatCode>
                <ptCount val="9"/>
                <pt idx="0">
                  <v>0</v>
                </pt>
                <pt idx="1">
                  <v>0</v>
                </pt>
                <pt idx="2">
                  <formatCode>General</formatCode>
                  <v>0</v>
                </pt>
                <pt idx="3">
                  <v>0</v>
                </pt>
                <pt idx="4">
                  <formatCode>General</formatCode>
                  <v>0</v>
                </pt>
                <pt idx="5">
                  <v>0</v>
                </pt>
                <pt idx="6">
                  <formatCode>General</formatCode>
                  <v>0</v>
                </pt>
                <pt idx="7">
                  <v>0</v>
                </pt>
                <pt idx="8">
                  <formatCode>General</formatCode>
                  <v>0</v>
                </pt>
              </numCache>
            </numRef>
          </val>
        </ser>
        <dLbls>
          <showLegendKey val="0"/>
          <showVal val="0"/>
          <showCatName val="0"/>
          <showSerName val="0"/>
          <showPercent val="0"/>
          <showBubbleSize val="0"/>
        </dLbls>
        <axId val="10"/>
        <axId val="100"/>
      </areaChart>
      <catAx>
        <axId val="10"/>
        <scaling>
          <orientation val="minMax"/>
        </scaling>
        <axPos val="l"/>
        <majorTickMark val="none"/>
        <minorTickMark val="none"/>
        <crossAx val="100"/>
        <lblOffset val="100"/>
      </catAx>
      <valAx>
        <axId val="100"/>
        <scaling>
          <orientation val="minMax"/>
        </scaling>
        <axPos val="l"/>
        <majorGridlines/>
        <majorTickMark val="none"/>
        <minorTickMark val="none"/>
        <crossAx val="10"/>
      </valAx>
    </plotArea>
    <plotVisOnly val="1"/>
    <dispBlanksAs val="zero"/>
  </chart>
</chartSpace>
</file>

<file path=xl/charts/chart12.xml><?xml version="1.0" encoding="utf-8"?>
<chartSpace xmlns:a="http://schemas.openxmlformats.org/drawingml/2006/main" xmlns="http://schemas.openxmlformats.org/drawingml/2006/chart">
  <chart>
    <plotArea>
      <layout>
        <manualLayout>
          <layoutTarget val="inner"/>
          <xMode val="edge"/>
          <yMode val="edge"/>
          <wMode val="factor"/>
          <hMode val="factor"/>
          <x val="0.0523649080554101"/>
          <y val="0.15723367011639"/>
          <w val="0.920608867425758"/>
          <h val="0.647802720879526"/>
        </manualLayout>
      </layout>
      <areaChart>
        <grouping val="standard"/>
        <varyColors val="0"/>
        <ser>
          <idx val="0"/>
          <order val="0"/>
          <spPr>
            <a:solidFill>
              <a:schemeClr val="accent3"/>
            </a:solidFill>
            <a:ln>
              <a:noFill/>
              <a:prstDash val="solid"/>
            </a:ln>
          </spPr>
          <val>
            <numRef>
              <f>'Roadmap Chart'!$B$17:$J$17</f>
              <numCache>
                <formatCode>0.00</formatCode>
                <ptCount val="9"/>
                <pt idx="0">
                  <v>0</v>
                </pt>
                <pt idx="1">
                  <v>0</v>
                </pt>
                <pt idx="2">
                  <formatCode>General</formatCode>
                  <v>0</v>
                </pt>
                <pt idx="3">
                  <v>0</v>
                </pt>
                <pt idx="4">
                  <formatCode>General</formatCode>
                  <v>0</v>
                </pt>
                <pt idx="5">
                  <v>0</v>
                </pt>
                <pt idx="6">
                  <formatCode>General</formatCode>
                  <v>0</v>
                </pt>
                <pt idx="7">
                  <v>0</v>
                </pt>
                <pt idx="8">
                  <formatCode>General</formatCode>
                  <v>0</v>
                </pt>
              </numCache>
            </numRef>
          </val>
        </ser>
        <dLbls>
          <showLegendKey val="0"/>
          <showVal val="0"/>
          <showCatName val="0"/>
          <showSerName val="0"/>
          <showPercent val="0"/>
          <showBubbleSize val="0"/>
        </dLbls>
        <axId val="10"/>
        <axId val="100"/>
      </areaChart>
      <catAx>
        <axId val="10"/>
        <scaling>
          <orientation val="minMax"/>
        </scaling>
        <axPos val="l"/>
        <majorTickMark val="none"/>
        <minorTickMark val="none"/>
        <crossAx val="100"/>
        <lblOffset val="100"/>
      </catAx>
      <valAx>
        <axId val="100"/>
        <scaling>
          <orientation val="minMax"/>
        </scaling>
        <axPos val="l"/>
        <majorGridlines/>
        <majorTickMark val="none"/>
        <minorTickMark val="none"/>
        <crossAx val="10"/>
      </valAx>
    </plotArea>
    <plotVisOnly val="1"/>
    <dispBlanksAs val="zero"/>
  </chart>
</chartSpace>
</file>

<file path=xl/charts/chart13.xml><?xml version="1.0" encoding="utf-8"?>
<chartSpace xmlns:a="http://schemas.openxmlformats.org/drawingml/2006/main" xmlns="http://schemas.openxmlformats.org/drawingml/2006/chart">
  <chart>
    <plotArea>
      <layout>
        <manualLayout>
          <layoutTarget val="inner"/>
          <xMode val="edge"/>
          <yMode val="edge"/>
          <wMode val="factor"/>
          <hMode val="factor"/>
          <x val="0.0524535553708548"/>
          <y val="0.156250476838613"/>
          <w val="0.920475294249839"/>
          <h val="0.650001983648632"/>
        </manualLayout>
      </layout>
      <areaChart>
        <grouping val="standard"/>
        <varyColors val="0"/>
        <ser>
          <idx val="0"/>
          <order val="0"/>
          <spPr>
            <a:solidFill>
              <a:schemeClr val="accent5"/>
            </a:solidFill>
            <a:ln>
              <a:noFill/>
              <a:prstDash val="solid"/>
            </a:ln>
          </spPr>
          <val>
            <numRef>
              <f>'Roadmap Chart'!$B$21:$J$21</f>
              <numCache>
                <formatCode>0.00</formatCode>
                <ptCount val="9"/>
                <pt idx="0">
                  <v>0</v>
                </pt>
                <pt idx="1">
                  <v>0</v>
                </pt>
                <pt idx="2">
                  <formatCode>General</formatCode>
                  <v>0</v>
                </pt>
                <pt idx="3">
                  <v>0</v>
                </pt>
                <pt idx="4">
                  <formatCode>General</formatCode>
                  <v>0</v>
                </pt>
                <pt idx="5">
                  <v>0</v>
                </pt>
                <pt idx="6">
                  <formatCode>General</formatCode>
                  <v>0</v>
                </pt>
                <pt idx="7">
                  <v>0</v>
                </pt>
                <pt idx="8">
                  <formatCode>General</formatCode>
                  <v>0</v>
                </pt>
              </numCache>
            </numRef>
          </val>
        </ser>
        <dLbls>
          <showLegendKey val="0"/>
          <showVal val="0"/>
          <showCatName val="0"/>
          <showSerName val="0"/>
          <showPercent val="0"/>
          <showBubbleSize val="0"/>
        </dLbls>
        <axId val="10"/>
        <axId val="100"/>
      </areaChart>
      <catAx>
        <axId val="10"/>
        <scaling>
          <orientation val="minMax"/>
        </scaling>
        <axPos val="l"/>
        <majorTickMark val="none"/>
        <minorTickMark val="none"/>
        <crossAx val="100"/>
        <lblOffset val="100"/>
      </catAx>
      <valAx>
        <axId val="100"/>
        <scaling>
          <orientation val="minMax"/>
        </scaling>
        <axPos val="l"/>
        <majorGridlines/>
        <majorTickMark val="none"/>
        <minorTickMark val="none"/>
        <crossAx val="10"/>
      </valAx>
    </plotArea>
    <plotVisOnly val="1"/>
    <dispBlanksAs val="zero"/>
  </chart>
</chartSpace>
</file>

<file path=xl/charts/chart14.xml><?xml version="1.0" encoding="utf-8"?>
<chartSpace xmlns:a="http://schemas.openxmlformats.org/drawingml/2006/main" xmlns="http://schemas.openxmlformats.org/drawingml/2006/chart">
  <chart>
    <plotArea>
      <layout>
        <manualLayout>
          <layoutTarget val="inner"/>
          <xMode val="edge"/>
          <yMode val="edge"/>
          <wMode val="factor"/>
          <hMode val="factor"/>
          <x val="0.0523649080554101"/>
          <y val="0.15527950310559"/>
          <w val="0.920608867425758"/>
          <h val="0.652173913043479"/>
        </manualLayout>
      </layout>
      <areaChart>
        <grouping val="standard"/>
        <varyColors val="0"/>
        <ser>
          <idx val="0"/>
          <order val="0"/>
          <spPr>
            <a:solidFill>
              <a:schemeClr val="accent5"/>
            </a:solidFill>
            <a:ln>
              <a:noFill/>
              <a:prstDash val="solid"/>
            </a:ln>
          </spPr>
          <val>
            <numRef>
              <f>'Roadmap Chart'!$B$22:$J$22</f>
              <numCache>
                <formatCode>0.00</formatCode>
                <ptCount val="9"/>
                <pt idx="0">
                  <v>0</v>
                </pt>
                <pt idx="1">
                  <v>0</v>
                </pt>
                <pt idx="2">
                  <formatCode>General</formatCode>
                  <v>0</v>
                </pt>
                <pt idx="3">
                  <v>0</v>
                </pt>
                <pt idx="4">
                  <formatCode>General</formatCode>
                  <v>0</v>
                </pt>
                <pt idx="5">
                  <v>0</v>
                </pt>
                <pt idx="6">
                  <formatCode>General</formatCode>
                  <v>0</v>
                </pt>
                <pt idx="7">
                  <v>0</v>
                </pt>
                <pt idx="8">
                  <formatCode>General</formatCode>
                  <v>0</v>
                </pt>
              </numCache>
            </numRef>
          </val>
        </ser>
        <dLbls>
          <showLegendKey val="0"/>
          <showVal val="0"/>
          <showCatName val="0"/>
          <showSerName val="0"/>
          <showPercent val="0"/>
          <showBubbleSize val="0"/>
        </dLbls>
        <axId val="10"/>
        <axId val="100"/>
      </areaChart>
      <catAx>
        <axId val="10"/>
        <scaling>
          <orientation val="minMax"/>
        </scaling>
        <axPos val="l"/>
        <majorTickMark val="none"/>
        <minorTickMark val="none"/>
        <crossAx val="100"/>
        <lblOffset val="100"/>
      </catAx>
      <valAx>
        <axId val="100"/>
        <scaling>
          <orientation val="minMax"/>
        </scaling>
        <axPos val="l"/>
        <majorGridlines/>
        <majorTickMark val="none"/>
        <minorTickMark val="none"/>
        <crossAx val="10"/>
      </valAx>
    </plotArea>
    <plotVisOnly val="1"/>
    <dispBlanksAs val="zero"/>
  </chart>
</chartSpace>
</file>

<file path=xl/charts/chart15.xml><?xml version="1.0" encoding="utf-8"?>
<chartSpace xmlns:a="http://schemas.openxmlformats.org/drawingml/2006/main" xmlns="http://schemas.openxmlformats.org/drawingml/2006/chart">
  <chart>
    <plotArea>
      <layout>
        <manualLayout>
          <layoutTarget val="inner"/>
          <xMode val="edge"/>
          <yMode val="edge"/>
          <wMode val="factor"/>
          <hMode val="factor"/>
          <x val="0.0525423728813559"/>
          <y val="0.15527950310559"/>
          <w val="0.920338983050847"/>
          <h val="0.652173913043479"/>
        </manualLayout>
      </layout>
      <areaChart>
        <grouping val="standard"/>
        <varyColors val="0"/>
        <ser>
          <idx val="0"/>
          <order val="0"/>
          <spPr>
            <a:solidFill>
              <a:schemeClr val="accent5"/>
            </a:solidFill>
            <a:ln>
              <a:noFill/>
              <a:prstDash val="solid"/>
            </a:ln>
          </spPr>
          <val>
            <numRef>
              <f>'Roadmap Chart'!$B$23:$J$23</f>
              <numCache>
                <formatCode>0.00</formatCode>
                <ptCount val="9"/>
                <pt idx="0">
                  <v>0</v>
                </pt>
                <pt idx="1">
                  <v>0</v>
                </pt>
                <pt idx="2">
                  <formatCode>General</formatCode>
                  <v>0</v>
                </pt>
                <pt idx="3">
                  <v>0</v>
                </pt>
                <pt idx="4">
                  <formatCode>General</formatCode>
                  <v>0</v>
                </pt>
                <pt idx="5">
                  <v>0</v>
                </pt>
                <pt idx="6">
                  <formatCode>General</formatCode>
                  <v>0</v>
                </pt>
                <pt idx="7">
                  <v>0</v>
                </pt>
                <pt idx="8">
                  <formatCode>General</formatCode>
                  <v>0</v>
                </pt>
              </numCache>
            </numRef>
          </val>
        </ser>
        <dLbls>
          <showLegendKey val="0"/>
          <showVal val="0"/>
          <showCatName val="0"/>
          <showSerName val="0"/>
          <showPercent val="0"/>
          <showBubbleSize val="0"/>
        </dLbls>
        <axId val="10"/>
        <axId val="100"/>
      </areaChart>
      <catAx>
        <axId val="10"/>
        <scaling>
          <orientation val="minMax"/>
        </scaling>
        <axPos val="l"/>
        <majorTickMark val="none"/>
        <minorTickMark val="none"/>
        <crossAx val="100"/>
        <lblOffset val="100"/>
      </catAx>
      <valAx>
        <axId val="100"/>
        <scaling>
          <orientation val="minMax"/>
        </scaling>
        <axPos val="l"/>
        <majorGridlines/>
        <majorTickMark val="none"/>
        <minorTickMark val="none"/>
        <crossAx val="10"/>
      </valAx>
    </plotArea>
    <plotVisOnly val="1"/>
    <dispBlanksAs val="zero"/>
  </chart>
</chartSpace>
</file>

<file path=xl/charts/chart16.xml><?xml version="1.0" encoding="utf-8"?>
<chartSpace xmlns:a="http://schemas.openxmlformats.org/drawingml/2006/main" xmlns="http://schemas.openxmlformats.org/drawingml/2006/chart">
  <chart>
    <plotArea>
      <layout>
        <manualLayout>
          <layoutTarget val="inner"/>
          <xMode val="edge"/>
          <yMode val="edge"/>
          <wMode val="factor"/>
          <hMode val="factor"/>
          <x val="0.0524535553708548"/>
          <y val="0.154321917932086"/>
          <w val="0.920475294249839"/>
          <h val="0.654324932032046"/>
        </manualLayout>
      </layout>
      <areaChart>
        <grouping val="standard"/>
        <varyColors val="0"/>
        <ser>
          <idx val="0"/>
          <order val="0"/>
          <spPr>
            <a:solidFill>
              <a:schemeClr val="accent6"/>
            </a:solidFill>
            <a:ln>
              <a:noFill/>
              <a:prstDash val="solid"/>
            </a:ln>
          </spPr>
          <val>
            <numRef>
              <f>'Roadmap Chart'!$B$24:$J$24</f>
              <numCache>
                <formatCode>0.00</formatCode>
                <ptCount val="9"/>
                <pt idx="0">
                  <v>0</v>
                </pt>
                <pt idx="1">
                  <v>0</v>
                </pt>
                <pt idx="2">
                  <formatCode>General</formatCode>
                  <v>0</v>
                </pt>
                <pt idx="3">
                  <v>0</v>
                </pt>
                <pt idx="4">
                  <formatCode>General</formatCode>
                  <v>0</v>
                </pt>
                <pt idx="5">
                  <v>0</v>
                </pt>
                <pt idx="6">
                  <formatCode>General</formatCode>
                  <v>0</v>
                </pt>
                <pt idx="7">
                  <v>0</v>
                </pt>
                <pt idx="8">
                  <formatCode>General</formatCode>
                  <v>0</v>
                </pt>
              </numCache>
            </numRef>
          </val>
        </ser>
        <dLbls>
          <showLegendKey val="0"/>
          <showVal val="0"/>
          <showCatName val="0"/>
          <showSerName val="0"/>
          <showPercent val="0"/>
          <showBubbleSize val="0"/>
        </dLbls>
        <axId val="10"/>
        <axId val="100"/>
      </areaChart>
      <catAx>
        <axId val="10"/>
        <scaling>
          <orientation val="minMax"/>
        </scaling>
        <axPos val="l"/>
        <majorTickMark val="none"/>
        <minorTickMark val="none"/>
        <crossAx val="100"/>
        <lblOffset val="100"/>
      </catAx>
      <valAx>
        <axId val="100"/>
        <scaling>
          <orientation val="minMax"/>
        </scaling>
        <axPos val="l"/>
        <majorGridlines/>
        <majorTickMark val="none"/>
        <minorTickMark val="none"/>
        <crossAx val="10"/>
      </valAx>
    </plotArea>
    <plotVisOnly val="1"/>
    <dispBlanksAs val="zero"/>
  </chart>
</chartSpace>
</file>

<file path=xl/charts/chart17.xml><?xml version="1.0" encoding="utf-8"?>
<chartSpace xmlns:a="http://schemas.openxmlformats.org/drawingml/2006/main" xmlns="http://schemas.openxmlformats.org/drawingml/2006/chart">
  <chart>
    <plotArea>
      <layout>
        <manualLayout>
          <layoutTarget val="inner"/>
          <xMode val="edge"/>
          <yMode val="edge"/>
          <wMode val="factor"/>
          <hMode val="factor"/>
          <x val="0.0523649080554101"/>
          <y val="0.153374692576605"/>
          <w val="0.920608867425758"/>
          <h val="0.656443684227869"/>
        </manualLayout>
      </layout>
      <areaChart>
        <grouping val="standard"/>
        <varyColors val="0"/>
        <ser>
          <idx val="0"/>
          <order val="0"/>
          <spPr>
            <a:solidFill>
              <a:schemeClr val="accent6"/>
            </a:solidFill>
            <a:ln>
              <a:noFill/>
              <a:prstDash val="solid"/>
            </a:ln>
          </spPr>
          <val>
            <numRef>
              <f>'Roadmap Chart'!$B$25:$J$25</f>
              <numCache>
                <formatCode>0.00</formatCode>
                <ptCount val="9"/>
                <pt idx="0">
                  <v>0</v>
                </pt>
                <pt idx="1">
                  <v>0</v>
                </pt>
                <pt idx="2">
                  <formatCode>General</formatCode>
                  <v>0</v>
                </pt>
                <pt idx="3">
                  <v>0</v>
                </pt>
                <pt idx="4">
                  <formatCode>General</formatCode>
                  <v>0</v>
                </pt>
                <pt idx="5">
                  <v>0</v>
                </pt>
                <pt idx="6">
                  <formatCode>General</formatCode>
                  <v>0</v>
                </pt>
                <pt idx="7">
                  <v>0</v>
                </pt>
                <pt idx="8">
                  <formatCode>General</formatCode>
                  <v>0</v>
                </pt>
              </numCache>
            </numRef>
          </val>
        </ser>
        <dLbls>
          <showLegendKey val="0"/>
          <showVal val="0"/>
          <showCatName val="0"/>
          <showSerName val="0"/>
          <showPercent val="0"/>
          <showBubbleSize val="0"/>
        </dLbls>
        <axId val="10"/>
        <axId val="100"/>
      </areaChart>
      <catAx>
        <axId val="10"/>
        <scaling>
          <orientation val="minMax"/>
        </scaling>
        <axPos val="l"/>
        <majorTickMark val="none"/>
        <minorTickMark val="none"/>
        <crossAx val="100"/>
        <lblOffset val="100"/>
      </catAx>
      <valAx>
        <axId val="100"/>
        <scaling>
          <orientation val="minMax"/>
        </scaling>
        <axPos val="l"/>
        <majorGridlines/>
        <majorTickMark val="none"/>
        <minorTickMark val="none"/>
        <crossAx val="10"/>
      </valAx>
    </plotArea>
    <plotVisOnly val="1"/>
    <dispBlanksAs val="zero"/>
  </chart>
</chartSpace>
</file>

<file path=xl/charts/chart18.xml><?xml version="1.0" encoding="utf-8"?>
<chartSpace xmlns:a="http://schemas.openxmlformats.org/drawingml/2006/main" xmlns="http://schemas.openxmlformats.org/drawingml/2006/chart">
  <chart>
    <plotArea>
      <layout>
        <manualLayout>
          <layoutTarget val="inner"/>
          <xMode val="edge"/>
          <yMode val="edge"/>
          <wMode val="factor"/>
          <hMode val="factor"/>
          <x val="0.0523649080554101"/>
          <y val="0.153374692576605"/>
          <w val="0.920608867425758"/>
          <h val="0.656443684227869"/>
        </manualLayout>
      </layout>
      <areaChart>
        <grouping val="standard"/>
        <varyColors val="0"/>
        <ser>
          <idx val="0"/>
          <order val="0"/>
          <spPr>
            <a:solidFill>
              <a:schemeClr val="accent6"/>
            </a:solidFill>
            <a:ln>
              <a:noFill/>
              <a:prstDash val="solid"/>
            </a:ln>
          </spPr>
          <val>
            <numRef>
              <f>'Roadmap Chart'!$B$26:$J$26</f>
              <numCache>
                <formatCode>0.00</formatCode>
                <ptCount val="9"/>
                <pt idx="0">
                  <v>0</v>
                </pt>
                <pt idx="1">
                  <v>0</v>
                </pt>
                <pt idx="2">
                  <formatCode>General</formatCode>
                  <v>0</v>
                </pt>
                <pt idx="3">
                  <v>0</v>
                </pt>
                <pt idx="4">
                  <formatCode>General</formatCode>
                  <v>0</v>
                </pt>
                <pt idx="5">
                  <v>0</v>
                </pt>
                <pt idx="6">
                  <formatCode>General</formatCode>
                  <v>0</v>
                </pt>
                <pt idx="7">
                  <v>0</v>
                </pt>
                <pt idx="8">
                  <formatCode>General</formatCode>
                  <v>0</v>
                </pt>
              </numCache>
            </numRef>
          </val>
        </ser>
        <dLbls>
          <showLegendKey val="0"/>
          <showVal val="0"/>
          <showCatName val="0"/>
          <showSerName val="0"/>
          <showPercent val="0"/>
          <showBubbleSize val="0"/>
        </dLbls>
        <axId val="10"/>
        <axId val="100"/>
      </areaChart>
      <catAx>
        <axId val="10"/>
        <scaling>
          <orientation val="minMax"/>
        </scaling>
        <axPos val="l"/>
        <majorTickMark val="none"/>
        <minorTickMark val="none"/>
        <crossAx val="100"/>
        <lblOffset val="100"/>
      </catAx>
      <valAx>
        <axId val="100"/>
        <scaling>
          <orientation val="minMax"/>
        </scaling>
        <axPos val="l"/>
        <majorGridlines/>
        <majorTickMark val="none"/>
        <minorTickMark val="none"/>
        <crossAx val="10"/>
      </valAx>
    </plotArea>
    <plotVisOnly val="1"/>
    <dispBlanksAs val="zero"/>
  </chart>
</chartSpace>
</file>

<file path=xl/charts/chart19.xml><?xml version="1.0" encoding="utf-8"?>
<chartSpace xmlns:a="http://schemas.openxmlformats.org/drawingml/2006/main" xmlns="http://schemas.openxmlformats.org/drawingml/2006/chart">
  <chart>
    <plotArea>
      <layout/>
      <radarChart>
        <radarStyle val="filled"/>
        <varyColors val="0"/>
        <ser>
          <idx val="0"/>
          <order val="0"/>
          <tx>
            <strRef>
              <f>'Roadmap Chart'!$AA$11</f>
              <strCache>
                <ptCount val="1"/>
                <pt idx="0">
                  <v>Phase 4</v>
                </pt>
              </strCache>
            </strRef>
          </tx>
          <spPr>
            <a:solidFill>
              <a:schemeClr val="accent3"/>
            </a:solidFill>
            <a:ln>
              <a:solidFill>
                <a:schemeClr val="accent3"/>
              </a:solidFill>
              <a:prstDash val="solid"/>
            </a:ln>
          </spPr>
          <marker>
            <symbol val="none"/>
            <spPr>
              <a:ln>
                <a:prstDash val="solid"/>
              </a:ln>
            </spPr>
          </marker>
          <cat>
            <strRef>
              <f>'Roadmap Chart'!$Z$12:$Z$26</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'Roadmap Chart'!$AA$12:$AA$26</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1"/>
          <order val="1"/>
          <tx>
            <strRef>
              <f>'Roadmap Chart'!$AB$11</f>
              <strCache>
                <ptCount val="1"/>
                <pt idx="0">
                  <v>Phase 3</v>
                </pt>
              </strCache>
            </strRef>
          </tx>
          <spPr>
            <a:solidFill>
              <a:srgbClr val="00B0F0"/>
            </a:solidFill>
            <a:ln>
              <a:prstDash val="solid"/>
            </a:ln>
          </spPr>
          <marker>
            <symbol val="none"/>
            <spPr>
              <a:ln>
                <a:prstDash val="solid"/>
              </a:ln>
            </spPr>
          </marker>
          <cat>
            <strRef>
              <f>'Roadmap Chart'!$Z$12:$Z$26</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'Roadmap Chart'!$AB$12:$AB$26</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2"/>
          <order val="2"/>
          <tx>
            <strRef>
              <f>'Roadmap Chart'!$AC$11</f>
              <strCache>
                <ptCount val="1"/>
                <pt idx="0">
                  <v>Phase 2</v>
                </pt>
              </strCache>
            </strRef>
          </tx>
          <spPr>
            <a:solidFill>
              <a:srgbClr val="FFC000"/>
            </a:solidFill>
            <a:ln>
              <a:prstDash val="solid"/>
            </a:ln>
          </spPr>
          <marker>
            <symbol val="none"/>
            <spPr>
              <a:ln>
                <a:prstDash val="solid"/>
              </a:ln>
            </spPr>
          </marker>
          <cat>
            <strRef>
              <f>'Roadmap Chart'!$Z$12:$Z$26</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'Roadmap Chart'!$AC$12:$AC$26</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3"/>
          <order val="3"/>
          <tx>
            <strRef>
              <f>'Roadmap Chart'!$AD$11</f>
              <strCache>
                <ptCount val="1"/>
                <pt idx="0">
                  <v>Phase 1</v>
                </pt>
              </strCache>
            </strRef>
          </tx>
          <spPr>
            <a:solidFill>
              <a:schemeClr val="accent2"/>
            </a:solidFill>
            <a:ln>
              <a:solidFill>
                <a:schemeClr val="accent2"/>
              </a:solidFill>
              <a:prstDash val="solid"/>
            </a:ln>
          </spPr>
          <marker>
            <symbol val="none"/>
            <spPr>
              <a:ln>
                <a:prstDash val="solid"/>
              </a:ln>
            </spPr>
          </marker>
          <cat>
            <strRef>
              <f>'Roadmap Chart'!$Z$12:$Z$26</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'Roadmap Chart'!$AD$12:$AD$26</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4"/>
          <order val="4"/>
          <tx>
            <strRef>
              <f>'Roadmap Chart'!$AE$11</f>
              <strCache>
                <ptCount val="1"/>
                <pt idx="0">
                  <v>Start</v>
                </pt>
              </strCache>
            </strRef>
          </tx>
          <spPr>
            <a:solidFill>
              <a:schemeClr val="bg2">
                <a:lumMod val="90000"/>
              </a:schemeClr>
            </a:solidFill>
            <a:ln>
              <a:prstDash val="solid"/>
            </a:ln>
          </spPr>
          <marker>
            <symbol val="none"/>
            <spPr>
              <a:ln>
                <a:prstDash val="solid"/>
              </a:ln>
            </spPr>
          </marker>
          <cat>
            <strRef>
              <f>'Roadmap Chart'!$Z$12:$Z$26</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'Roadmap Chart'!$AE$12:$AE$26</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dLbls>
          <showLegendKey val="0"/>
          <showVal val="0"/>
          <showCatName val="0"/>
          <showSerName val="0"/>
          <showPercent val="0"/>
          <showBubbleSize val="0"/>
        </dLbls>
        <axId val="-1708641200"/>
        <axId val="-1708638880"/>
      </radarChart>
      <catAx>
        <axId val="-1708641200"/>
        <scaling>
          <orientation val="minMax"/>
        </scaling>
        <delete val="0"/>
        <axPos val="b"/>
        <majorGridlines/>
        <numFmt formatCode="General" sourceLinked="0"/>
        <majorTickMark val="out"/>
        <minorTickMark val="none"/>
        <tickLblPos val="nextTo"/>
        <txPr>
          <a:bodyPr/>
          <a:lstStyle/>
          <a:p>
            <a:pPr>
              <a:defRPr b="1"/>
            </a:pPr>
            <a:r>
              <a:t/>
            </a:r>
            <a:endParaRPr lang="en-US"/>
          </a:p>
        </txPr>
        <crossAx val="-1708638880"/>
        <crosses val="autoZero"/>
        <auto val="1"/>
        <lblAlgn val="ctr"/>
        <lblOffset val="100"/>
        <noMultiLvlLbl val="0"/>
      </catAx>
      <valAx>
        <axId val="-1708638880"/>
        <scaling>
          <orientation val="minMax"/>
        </scaling>
        <delete val="0"/>
        <axPos val="l"/>
        <majorGridlines/>
        <numFmt formatCode="0.00" sourceLinked="1"/>
        <majorTickMark val="cross"/>
        <minorTickMark val="none"/>
        <tickLblPos val="nextTo"/>
        <txPr>
          <a:bodyPr/>
          <a:lstStyle/>
          <a:p>
            <a:pPr>
              <a:defRPr sz="1100" b="0">
                <a:latin typeface="+mj-lt"/>
              </a:defRPr>
            </a:pPr>
            <a:r>
              <a:t/>
            </a:r>
            <a:endParaRPr lang="en-US"/>
          </a:p>
        </txPr>
        <crossAx val="-1708641200"/>
        <crosses val="autoZero"/>
        <crossBetween val="between"/>
        <majorUnit val="1"/>
      </valAx>
    </plotArea>
    <legend>
      <legendPos val="r"/>
      <overlay val="0"/>
    </legend>
    <plotVisOnly val="1"/>
    <dispBlanksAs val="gap"/>
  </chart>
</chartSpace>
</file>

<file path=xl/charts/chart2.xml><?xml version="1.0" encoding="utf-8"?>
<chartSpace xmlns:a="http://schemas.openxmlformats.org/drawingml/2006/main" xmlns="http://schemas.openxmlformats.org/drawingml/2006/chart">
  <chart>
    <title>
      <tx>
        <rich>
          <a:bodyPr rot="0" spcFirstLastPara="1" vertOverflow="ellipsis" vert="horz" wrap="square" anchor="ctr" anchorCtr="1"/>
          <a:lstStyle/>
          <a:p>
            <a:pPr>
              <a:defRPr sz="1600" b="1" i="0" strike="noStrike" kern="1200" baseline="0">
                <a:solidFill>
                  <a:schemeClr val="tx1">
                    <a:lumMod val="65000"/>
                    <a:lumOff val="35000"/>
                  </a:schemeClr>
                </a:solidFill>
                <a:latin typeface="+mn-lt"/>
                <a:ea typeface="+mn-ea"/>
                <a:cs typeface="+mn-cs"/>
              </a:defRPr>
            </a:pPr>
            <a:r>
              <a:rPr lang="en-US"/>
              <a:t>Phase II Score</a:t>
            </a:r>
          </a:p>
        </rich>
      </tx>
      <layout>
        <manualLayout>
          <xMode val="edge"/>
          <yMode val="edge"/>
          <wMode val="factor"/>
          <hMode val="factor"/>
          <x val="0.767237346223998"/>
          <y val="0.9105432269062408"/>
        </manualLayout>
      </layout>
      <overlay val="1"/>
      <spPr>
        <a:noFill/>
        <a:ln>
          <a:noFill/>
          <a:prstDash val="solid"/>
        </a:ln>
      </spPr>
    </title>
    <plotArea>
      <layout/>
      <radarChart>
        <radarStyle val="filled"/>
        <varyColors val="0"/>
        <ser>
          <idx val="33"/>
          <order val="0"/>
          <tx>
            <strRef>
              <f>Scorecard!$V$53</f>
              <strCache>
                <ptCount val="1"/>
                <pt idx="0">
                  <v>Governance</v>
                </pt>
              </strCache>
            </strRef>
          </tx>
          <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prstDash val="solid"/>
            </a:ln>
            <a:sp3d/>
          </spPr>
          <marker>
            <symbol val="none"/>
            <spPr>
              <a:ln>
                <a:prstDash val="solid"/>
              </a:ln>
            </spPr>
          </marker>
          <cat>
            <strRef>
              <f>Scorecard!$U$54:$U$68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Scorecard!$V$54:$V$68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34"/>
          <order val="1"/>
          <tx>
            <strRef>
              <f>Scorecard!$W$53</f>
              <strCache>
                <ptCount val="1"/>
                <pt idx="0">
                  <v>Design</v>
                </pt>
              </strCache>
            </strRef>
          </tx>
          <spPr>
            <a:solidFill>
              <a:srgbClr val="B75727"/>
            </a:solidFill>
            <a:ln>
              <a:noFill/>
              <a:prstDash val="solid"/>
            </a:ln>
            <a:sp3d/>
          </spPr>
          <marker>
            <symbol val="none"/>
            <spPr>
              <a:ln>
                <a:prstDash val="solid"/>
              </a:ln>
            </spPr>
          </marker>
          <cat>
            <strRef>
              <f>Scorecard!$U$54:$U$68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Scorecard!$W$54:$W$68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35"/>
          <order val="2"/>
          <tx>
            <strRef>
              <f>Scorecard!$X$53</f>
              <strCache>
                <ptCount val="1"/>
                <pt idx="0">
                  <v>Implementation</v>
                </pt>
              </strCache>
            </strRef>
          </tx>
          <spPr>
            <a:solidFill>
              <a:srgbClr val="BDBF17"/>
            </a:solidFill>
            <a:ln w="25400">
              <a:noFill/>
              <a:prstDash val="solid"/>
            </a:ln>
            <a:sp3d/>
          </spPr>
          <marker>
            <symbol val="none"/>
            <spPr>
              <a:ln>
                <a:prstDash val="solid"/>
              </a:ln>
            </spPr>
          </marker>
          <cat>
            <strRef>
              <f>Scorecard!$U$54:$U$68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Scorecard!$X$54:$X$68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36"/>
          <order val="3"/>
          <tx>
            <strRef>
              <f>Scorecard!$Y$53</f>
              <strCache>
                <ptCount val="1"/>
                <pt idx="0">
                  <v>Verification</v>
                </pt>
              </strCache>
            </strRef>
          </tx>
          <spPr>
            <a:solidFill>
              <a:srgbClr val="37793E"/>
            </a:solidFill>
            <a:ln>
              <a:noFill/>
              <a:prstDash val="solid"/>
            </a:ln>
            <a:sp3d/>
          </spPr>
          <marker>
            <symbol val="none"/>
            <spPr>
              <a:ln>
                <a:prstDash val="solid"/>
              </a:ln>
            </spPr>
          </marker>
          <cat>
            <strRef>
              <f>Scorecard!$U$54:$U$68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Scorecard!$Y$54:$Y$68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37"/>
          <order val="4"/>
          <tx>
            <strRef>
              <f>Scorecard!$Z$53</f>
              <strCache>
                <ptCount val="1"/>
                <pt idx="0">
                  <v>Operations</v>
                </pt>
              </strCache>
            </strRef>
          </tx>
          <spPr>
            <a:gradFill rotWithShape="1">
              <a:gsLst>
                <a:gs pos="0">
                  <a:schemeClr val="accent2">
                    <a:shade val="51000"/>
                    <a:satMod val="130000"/>
                    <a:lumMod val="60000"/>
                  </a:schemeClr>
                </a:gs>
                <a:gs pos="80000">
                  <a:schemeClr val="accent2">
                    <a:shade val="93000"/>
                    <a:satMod val="130000"/>
                    <a:lumMod val="60000"/>
                  </a:schemeClr>
                </a:gs>
                <a:gs pos="100000">
                  <a:schemeClr val="accent2">
                    <a:shade val="94000"/>
                    <a:satMod val="135000"/>
                    <a:lumMod val="60000"/>
                  </a:schemeClr>
                </a:gs>
              </a:gsLst>
              <a:lin ang="16200000" scaled="0"/>
            </a:gradFill>
            <a:ln>
              <a:noFill/>
              <a:prstDash val="solid"/>
            </a:ln>
            <a:sp3d/>
          </spPr>
          <marker>
            <symbol val="none"/>
            <spPr>
              <a:ln>
                <a:prstDash val="solid"/>
              </a:ln>
            </spPr>
          </marker>
          <cat>
            <strRef>
              <f>Scorecard!$U$54:$U$68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Scorecard!$Z$54:$Z$68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dLbls>
          <showLegendKey val="0"/>
          <showVal val="0"/>
          <showCatName val="0"/>
          <showSerName val="0"/>
          <showPercent val="0"/>
          <showBubbleSize val="0"/>
        </dLbls>
        <axId val="-1853951552"/>
        <axId val="-1733289472"/>
      </radarChart>
      <catAx>
        <axId val="-1853951552"/>
        <scaling>
          <orientation val="minMax"/>
        </scaling>
        <delete val="0"/>
        <axPos val="b"/>
        <numFmt formatCode="General" sourceLinked="1"/>
        <majorTickMark val="none"/>
        <minorTickMark val="none"/>
        <tickLblPos val="nextTo"/>
        <spPr>
          <a:noFill/>
          <a:ln w="12700" cap="flat" cmpd="sng" algn="ctr">
            <a:solidFill>
              <a:schemeClr val="tx1">
                <a:lumMod val="15000"/>
                <a:lumOff val="85000"/>
              </a:schemeClr>
            </a:solidFill>
            <a:prstDash val="solid"/>
            <a:round/>
          </a:ln>
        </spPr>
        <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r>
              <a:t/>
            </a:r>
            <a:endParaRPr lang="en-US"/>
          </a:p>
        </txPr>
        <crossAx val="-1733289472"/>
        <crosses val="autoZero"/>
        <auto val="1"/>
        <lblAlgn val="ctr"/>
        <lblOffset val="100"/>
        <noMultiLvlLbl val="0"/>
      </catAx>
      <valAx>
        <axId val="-1733289472"/>
        <scaling>
          <orientation val="minMax"/>
          <max val="3"/>
        </scaling>
        <delete val="0"/>
        <axPos val="l"/>
        <majorGridlines>
          <spPr>
            <a:ln w="9525" cap="flat" cmpd="sng" algn="ctr">
              <a:solidFill>
                <a:schemeClr val="tx1">
                  <a:lumMod val="15000"/>
                  <a:lumOff val="85000"/>
                </a:schemeClr>
              </a:solidFill>
              <a:prstDash val="solid"/>
              <a:round/>
            </a:ln>
          </spPr>
        </majorGridlines>
        <numFmt formatCode="0.00" sourceLinked="1"/>
        <majorTickMark val="none"/>
        <minorTickMark val="none"/>
        <tickLblPos val="nextTo"/>
        <spPr>
          <a:noFill/>
          <a:ln>
            <a:noFill/>
            <a:prstDash val="solid"/>
          </a:ln>
        </spPr>
        <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r>
              <a:t/>
            </a:r>
            <a:endParaRPr lang="en-US"/>
          </a:p>
        </txPr>
        <crossAx val="-1853951552"/>
        <crosses val="autoZero"/>
        <crossBetween val="between"/>
      </valAx>
    </plotArea>
    <plotVisOnly val="1"/>
    <dispBlanksAs val="gap"/>
  </chart>
</chartSpace>
</file>

<file path=xl/charts/chart20.xml><?xml version="1.0" encoding="utf-8"?>
<chartSpace xmlns:a="http://schemas.openxmlformats.org/drawingml/2006/main" xmlns="http://schemas.openxmlformats.org/drawingml/2006/chart">
  <chart>
    <plotArea>
      <layout>
        <manualLayout>
          <layoutTarget val="inner"/>
          <xMode val="edge"/>
          <yMode val="edge"/>
          <wMode val="factor"/>
          <hMode val="factor"/>
          <x val="0.0523649080554101"/>
          <y val="0.15723367011639"/>
          <w val="0.920608867425758"/>
          <h val="0.647802720879526"/>
        </manualLayout>
      </layout>
      <areaChart>
        <grouping val="standard"/>
        <varyColors val="0"/>
        <ser>
          <idx val="0"/>
          <order val="0"/>
          <spPr>
            <a:solidFill>
              <a:schemeClr val="accent4"/>
            </a:solidFill>
            <a:ln>
              <a:noFill/>
              <a:prstDash val="solid"/>
            </a:ln>
          </spPr>
          <val>
            <numRef>
              <f>'Roadmap Chart'!$B$18:$J$18</f>
              <numCache>
                <formatCode>0.00</formatCode>
                <ptCount val="9"/>
                <pt idx="0">
                  <v>0</v>
                </pt>
                <pt idx="1">
                  <v>0</v>
                </pt>
                <pt idx="2">
                  <formatCode>General</formatCode>
                  <v>0</v>
                </pt>
                <pt idx="3">
                  <v>0</v>
                </pt>
                <pt idx="4">
                  <formatCode>General</formatCode>
                  <v>0</v>
                </pt>
                <pt idx="5">
                  <v>0</v>
                </pt>
                <pt idx="6">
                  <formatCode>General</formatCode>
                  <v>0</v>
                </pt>
                <pt idx="7">
                  <v>0</v>
                </pt>
                <pt idx="8">
                  <formatCode>General</formatCode>
                  <v>0</v>
                </pt>
              </numCache>
            </numRef>
          </val>
        </ser>
        <dLbls>
          <showLegendKey val="0"/>
          <showVal val="0"/>
          <showCatName val="0"/>
          <showSerName val="0"/>
          <showPercent val="0"/>
          <showBubbleSize val="0"/>
        </dLbls>
        <axId val="10"/>
        <axId val="100"/>
      </areaChart>
      <catAx>
        <axId val="10"/>
        <scaling>
          <orientation val="minMax"/>
        </scaling>
        <axPos val="l"/>
        <majorTickMark val="none"/>
        <minorTickMark val="none"/>
        <crossAx val="100"/>
        <lblOffset val="100"/>
      </catAx>
      <valAx>
        <axId val="100"/>
        <scaling>
          <orientation val="minMax"/>
        </scaling>
        <axPos val="l"/>
        <majorGridlines/>
        <majorTickMark val="none"/>
        <minorTickMark val="none"/>
        <crossAx val="10"/>
      </valAx>
    </plotArea>
    <plotVisOnly val="1"/>
    <dispBlanksAs val="zero"/>
  </chart>
</chartSpace>
</file>

<file path=xl/charts/chart21.xml><?xml version="1.0" encoding="utf-8"?>
<chartSpace xmlns:a="http://schemas.openxmlformats.org/drawingml/2006/main" xmlns="http://schemas.openxmlformats.org/drawingml/2006/chart">
  <chart>
    <plotArea>
      <layout>
        <manualLayout>
          <layoutTarget val="inner"/>
          <xMode val="edge"/>
          <yMode val="edge"/>
          <wMode val="factor"/>
          <hMode val="factor"/>
          <x val="0.0523649080554101"/>
          <y val="0.15723367011639"/>
          <w val="0.920608867425758"/>
          <h val="0.647802720879526"/>
        </manualLayout>
      </layout>
      <areaChart>
        <grouping val="standard"/>
        <varyColors val="0"/>
        <ser>
          <idx val="0"/>
          <order val="0"/>
          <spPr>
            <a:solidFill>
              <a:schemeClr val="accent4"/>
            </a:solidFill>
            <a:ln>
              <a:noFill/>
              <a:prstDash val="solid"/>
            </a:ln>
          </spPr>
          <val>
            <numRef>
              <f>'Roadmap Chart'!$B$19:$J$19</f>
              <numCache>
                <formatCode>0.00</formatCode>
                <ptCount val="9"/>
                <pt idx="0">
                  <v>0</v>
                </pt>
                <pt idx="1">
                  <v>0</v>
                </pt>
                <pt idx="2">
                  <formatCode>General</formatCode>
                  <v>0</v>
                </pt>
                <pt idx="3">
                  <v>0</v>
                </pt>
                <pt idx="4">
                  <formatCode>General</formatCode>
                  <v>0</v>
                </pt>
                <pt idx="5">
                  <v>0</v>
                </pt>
                <pt idx="6">
                  <formatCode>General</formatCode>
                  <v>0</v>
                </pt>
                <pt idx="7">
                  <v>0</v>
                </pt>
                <pt idx="8">
                  <formatCode>General</formatCode>
                  <v>0</v>
                </pt>
              </numCache>
            </numRef>
          </val>
        </ser>
        <dLbls>
          <showLegendKey val="0"/>
          <showVal val="0"/>
          <showCatName val="0"/>
          <showSerName val="0"/>
          <showPercent val="0"/>
          <showBubbleSize val="0"/>
        </dLbls>
        <axId val="10"/>
        <axId val="100"/>
      </areaChart>
      <catAx>
        <axId val="10"/>
        <scaling>
          <orientation val="minMax"/>
        </scaling>
        <axPos val="l"/>
        <majorTickMark val="none"/>
        <minorTickMark val="none"/>
        <crossAx val="100"/>
        <lblOffset val="100"/>
      </catAx>
      <valAx>
        <axId val="100"/>
        <scaling>
          <orientation val="minMax"/>
        </scaling>
        <axPos val="l"/>
        <majorGridlines/>
        <majorTickMark val="none"/>
        <minorTickMark val="none"/>
        <crossAx val="10"/>
      </valAx>
    </plotArea>
    <plotVisOnly val="1"/>
    <dispBlanksAs val="zero"/>
  </chart>
</chartSpace>
</file>

<file path=xl/charts/chart22.xml><?xml version="1.0" encoding="utf-8"?>
<chartSpace xmlns:a="http://schemas.openxmlformats.org/drawingml/2006/main" xmlns="http://schemas.openxmlformats.org/drawingml/2006/chart">
  <chart>
    <plotArea>
      <layout>
        <manualLayout>
          <layoutTarget val="inner"/>
          <xMode val="edge"/>
          <yMode val="edge"/>
          <wMode val="factor"/>
          <hMode val="factor"/>
          <x val="0.0523649080554101"/>
          <y val="0.15723367011639"/>
          <w val="0.920608867425758"/>
          <h val="0.647802720879526"/>
        </manualLayout>
      </layout>
      <areaChart>
        <grouping val="standard"/>
        <varyColors val="0"/>
        <ser>
          <idx val="0"/>
          <order val="0"/>
          <spPr>
            <a:solidFill>
              <a:schemeClr val="accent4"/>
            </a:solidFill>
            <a:ln>
              <a:noFill/>
              <a:prstDash val="solid"/>
            </a:ln>
          </spPr>
          <val>
            <numRef>
              <f>'Roadmap Chart'!$B$20:$J$20</f>
              <numCache>
                <formatCode>0.00</formatCode>
                <ptCount val="9"/>
                <pt idx="0">
                  <v>0</v>
                </pt>
                <pt idx="1">
                  <v>0</v>
                </pt>
                <pt idx="2">
                  <formatCode>General</formatCode>
                  <v>0</v>
                </pt>
                <pt idx="3">
                  <v>0</v>
                </pt>
                <pt idx="4">
                  <formatCode>General</formatCode>
                  <v>0</v>
                </pt>
                <pt idx="5">
                  <v>0</v>
                </pt>
                <pt idx="6">
                  <formatCode>General</formatCode>
                  <v>0</v>
                </pt>
                <pt idx="7">
                  <v>0</v>
                </pt>
                <pt idx="8">
                  <formatCode>General</formatCode>
                  <v>0</v>
                </pt>
              </numCache>
            </numRef>
          </val>
        </ser>
        <dLbls>
          <showLegendKey val="0"/>
          <showVal val="0"/>
          <showCatName val="0"/>
          <showSerName val="0"/>
          <showPercent val="0"/>
          <showBubbleSize val="0"/>
        </dLbls>
        <axId val="10"/>
        <axId val="100"/>
      </areaChart>
      <catAx>
        <axId val="10"/>
        <scaling>
          <orientation val="minMax"/>
        </scaling>
        <axPos val="l"/>
        <majorTickMark val="none"/>
        <minorTickMark val="none"/>
        <crossAx val="100"/>
        <lblOffset val="100"/>
      </catAx>
      <valAx>
        <axId val="100"/>
        <scaling>
          <orientation val="minMax"/>
        </scaling>
        <axPos val="l"/>
        <majorGridlines/>
        <majorTickMark val="none"/>
        <minorTickMark val="none"/>
        <crossAx val="10"/>
      </valAx>
    </plotArea>
    <plotVisOnly val="1"/>
    <dispBlanksAs val="zero"/>
  </chart>
</chartSpace>
</file>

<file path=xl/charts/chart3.xml><?xml version="1.0" encoding="utf-8"?>
<chartSpace xmlns:a="http://schemas.openxmlformats.org/drawingml/2006/main" xmlns="http://schemas.openxmlformats.org/drawingml/2006/chart">
  <chart>
    <title>
      <tx>
        <rich>
          <a:bodyPr rot="0" spcFirstLastPara="1" vertOverflow="ellipsis" vert="horz" wrap="square" anchor="ctr" anchorCtr="1"/>
          <a:lstStyle/>
          <a:p>
            <a:pPr>
              <a:defRPr sz="1600" b="1" i="0" strike="noStrike" kern="1200" baseline="0">
                <a:solidFill>
                  <a:schemeClr val="tx1">
                    <a:lumMod val="65000"/>
                    <a:lumOff val="35000"/>
                  </a:schemeClr>
                </a:solidFill>
                <a:latin typeface="+mn-lt"/>
                <a:ea typeface="+mn-ea"/>
                <a:cs typeface="+mn-cs"/>
              </a:defRPr>
            </a:pPr>
            <a:r>
              <a:rPr lang="en-US"/>
              <a:t>Phase I Score</a:t>
            </a:r>
          </a:p>
        </rich>
      </tx>
      <layout>
        <manualLayout>
          <xMode val="edge"/>
          <yMode val="edge"/>
          <wMode val="factor"/>
          <hMode val="factor"/>
          <x val="0.767237346223998"/>
          <y val="0.9105432269062408"/>
        </manualLayout>
      </layout>
      <overlay val="1"/>
      <spPr>
        <a:noFill/>
        <a:ln>
          <a:noFill/>
          <a:prstDash val="solid"/>
        </a:ln>
      </spPr>
    </title>
    <plotArea>
      <layout/>
      <radarChart>
        <radarStyle val="filled"/>
        <varyColors val="0"/>
        <ser>
          <idx val="0"/>
          <order val="0"/>
          <tx>
            <strRef>
              <f>Scorecard!$V$33</f>
              <strCache>
                <ptCount val="1"/>
                <pt idx="0">
                  <v>Governance</v>
                </pt>
              </strCache>
            </strRef>
          </tx>
          <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prstDash val="solid"/>
            </a:ln>
            <a:sp3d/>
          </spPr>
          <marker>
            <symbol val="none"/>
            <spPr>
              <a:ln>
                <a:prstDash val="solid"/>
              </a:ln>
            </spPr>
          </marker>
          <cat>
            <strRef>
              <f>Scorecard!$U$34:$U$48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Scorecard!$V$34:$V$48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1"/>
          <order val="1"/>
          <tx>
            <strRef>
              <f>Scorecard!$W$33</f>
              <strCache>
                <ptCount val="1"/>
                <pt idx="0">
                  <v>Design</v>
                </pt>
              </strCache>
            </strRef>
          </tx>
          <spPr>
            <a:solidFill>
              <a:srgbClr val="B75727"/>
            </a:solidFill>
            <a:ln>
              <a:noFill/>
              <a:prstDash val="solid"/>
            </a:ln>
            <a:sp3d/>
          </spPr>
          <marker>
            <symbol val="none"/>
            <spPr>
              <a:ln>
                <a:prstDash val="solid"/>
              </a:ln>
            </spPr>
          </marker>
          <cat>
            <strRef>
              <f>Scorecard!$U$34:$U$48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Scorecard!$W$34:$W$48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2"/>
          <order val="2"/>
          <tx>
            <strRef>
              <f>Scorecard!$X$33</f>
              <strCache>
                <ptCount val="1"/>
                <pt idx="0">
                  <v>Implementation</v>
                </pt>
              </strCache>
            </strRef>
          </tx>
          <spPr>
            <a:solidFill>
              <a:srgbClr val="BDBF17"/>
            </a:solidFill>
            <a:ln w="25400">
              <a:noFill/>
              <a:prstDash val="solid"/>
            </a:ln>
            <a:sp3d/>
          </spPr>
          <marker>
            <symbol val="none"/>
            <spPr>
              <a:ln>
                <a:prstDash val="solid"/>
              </a:ln>
            </spPr>
          </marker>
          <cat>
            <strRef>
              <f>Scorecard!$U$34:$U$48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Scorecard!$X$34:$X$48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3"/>
          <order val="3"/>
          <tx>
            <strRef>
              <f>Scorecard!$Y$33</f>
              <strCache>
                <ptCount val="1"/>
                <pt idx="0">
                  <v>Verification</v>
                </pt>
              </strCache>
            </strRef>
          </tx>
          <spPr>
            <a:solidFill>
              <a:srgbClr val="37793E"/>
            </a:solidFill>
            <a:ln>
              <a:noFill/>
              <a:prstDash val="solid"/>
            </a:ln>
            <a:sp3d/>
          </spPr>
          <marker>
            <symbol val="none"/>
            <spPr>
              <a:ln>
                <a:prstDash val="solid"/>
              </a:ln>
            </spPr>
          </marker>
          <cat>
            <strRef>
              <f>Scorecard!$U$34:$U$48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Scorecard!$Y$34:$Y$48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4"/>
          <order val="4"/>
          <tx>
            <strRef>
              <f>Scorecard!$Z$33</f>
              <strCache>
                <ptCount val="1"/>
                <pt idx="0">
                  <v>Operations</v>
                </pt>
              </strCache>
            </strRef>
          </tx>
          <spPr>
            <a:gradFill rotWithShape="1">
              <a:gsLst>
                <a:gs pos="0">
                  <a:schemeClr val="accent2">
                    <a:shade val="51000"/>
                    <a:satMod val="130000"/>
                    <a:lumMod val="60000"/>
                  </a:schemeClr>
                </a:gs>
                <a:gs pos="80000">
                  <a:schemeClr val="accent2">
                    <a:shade val="93000"/>
                    <a:satMod val="130000"/>
                    <a:lumMod val="60000"/>
                  </a:schemeClr>
                </a:gs>
                <a:gs pos="100000">
                  <a:schemeClr val="accent2">
                    <a:shade val="94000"/>
                    <a:satMod val="135000"/>
                    <a:lumMod val="60000"/>
                  </a:schemeClr>
                </a:gs>
              </a:gsLst>
              <a:lin ang="16200000" scaled="0"/>
            </a:gradFill>
            <a:ln>
              <a:noFill/>
              <a:prstDash val="solid"/>
            </a:ln>
            <a:sp3d/>
          </spPr>
          <marker>
            <symbol val="none"/>
            <spPr>
              <a:ln>
                <a:prstDash val="solid"/>
              </a:ln>
            </spPr>
          </marker>
          <cat>
            <strRef>
              <f>Scorecard!$U$34:$U$48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Scorecard!$Z$34:$Z$48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dLbls>
          <showLegendKey val="0"/>
          <showVal val="0"/>
          <showCatName val="0"/>
          <showSerName val="0"/>
          <showPercent val="0"/>
          <showBubbleSize val="0"/>
        </dLbls>
        <axId val="-1853951552"/>
        <axId val="-1733289472"/>
      </radarChart>
      <catAx>
        <axId val="-1853951552"/>
        <scaling>
          <orientation val="minMax"/>
        </scaling>
        <delete val="0"/>
        <axPos val="b"/>
        <numFmt formatCode="General" sourceLinked="1"/>
        <majorTickMark val="none"/>
        <minorTickMark val="none"/>
        <tickLblPos val="nextTo"/>
        <spPr>
          <a:noFill/>
          <a:ln w="12700" cap="flat" cmpd="sng" algn="ctr">
            <a:solidFill>
              <a:schemeClr val="tx1">
                <a:lumMod val="15000"/>
                <a:lumOff val="85000"/>
              </a:schemeClr>
            </a:solidFill>
            <a:prstDash val="solid"/>
            <a:round/>
          </a:ln>
        </spPr>
        <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r>
              <a:t/>
            </a:r>
            <a:endParaRPr lang="en-US"/>
          </a:p>
        </txPr>
        <crossAx val="-1733289472"/>
        <crosses val="autoZero"/>
        <auto val="1"/>
        <lblAlgn val="ctr"/>
        <lblOffset val="100"/>
        <noMultiLvlLbl val="0"/>
      </catAx>
      <valAx>
        <axId val="-1733289472"/>
        <scaling>
          <orientation val="minMax"/>
          <max val="3"/>
        </scaling>
        <delete val="0"/>
        <axPos val="l"/>
        <majorGridlines>
          <spPr>
            <a:ln w="9525" cap="flat" cmpd="sng" algn="ctr">
              <a:solidFill>
                <a:schemeClr val="tx1">
                  <a:lumMod val="15000"/>
                  <a:lumOff val="85000"/>
                </a:schemeClr>
              </a:solidFill>
              <a:prstDash val="solid"/>
              <a:round/>
            </a:ln>
          </spPr>
        </majorGridlines>
        <numFmt formatCode="0.00" sourceLinked="1"/>
        <majorTickMark val="none"/>
        <minorTickMark val="none"/>
        <tickLblPos val="nextTo"/>
        <spPr>
          <a:noFill/>
          <a:ln>
            <a:noFill/>
            <a:prstDash val="solid"/>
          </a:ln>
        </spPr>
        <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r>
              <a:t/>
            </a:r>
            <a:endParaRPr lang="en-US"/>
          </a:p>
        </txPr>
        <crossAx val="-1853951552"/>
        <crosses val="autoZero"/>
        <crossBetween val="between"/>
      </valAx>
    </plotArea>
    <plotVisOnly val="1"/>
    <dispBlanksAs val="gap"/>
  </chart>
</chartSpace>
</file>

<file path=xl/charts/chart4.xml><?xml version="1.0" encoding="utf-8"?>
<chartSpace xmlns:a="http://schemas.openxmlformats.org/drawingml/2006/main" xmlns="http://schemas.openxmlformats.org/drawingml/2006/chart">
  <chart>
    <title>
      <tx>
        <rich>
          <a:bodyPr rot="0" spcFirstLastPara="1" vertOverflow="ellipsis" vert="horz" wrap="square" anchor="ctr" anchorCtr="1"/>
          <a:lstStyle/>
          <a:p>
            <a:pPr>
              <a:defRPr sz="1600" b="1" i="0" strike="noStrike" kern="1200" baseline="0">
                <a:solidFill>
                  <a:schemeClr val="tx1">
                    <a:lumMod val="65000"/>
                    <a:lumOff val="35000"/>
                  </a:schemeClr>
                </a:solidFill>
                <a:latin typeface="+mn-lt"/>
                <a:ea typeface="+mn-ea"/>
                <a:cs typeface="+mn-cs"/>
              </a:defRPr>
            </a:pPr>
            <a:r>
              <a:rPr lang="en-US"/>
              <a:t>Phase IV Score</a:t>
            </a:r>
          </a:p>
        </rich>
      </tx>
      <layout>
        <manualLayout>
          <xMode val="edge"/>
          <yMode val="edge"/>
          <wMode val="factor"/>
          <hMode val="factor"/>
          <x val="0.767237346223998"/>
          <y val="0.9105432269062408"/>
        </manualLayout>
      </layout>
      <overlay val="1"/>
      <spPr>
        <a:noFill/>
        <a:ln>
          <a:noFill/>
          <a:prstDash val="solid"/>
        </a:ln>
      </spPr>
    </title>
    <plotArea>
      <layout/>
      <radarChart>
        <radarStyle val="filled"/>
        <varyColors val="0"/>
        <ser>
          <idx val="33"/>
          <order val="0"/>
          <tx>
            <strRef>
              <f>Scorecard!$V$93</f>
              <strCache>
                <ptCount val="1"/>
                <pt idx="0">
                  <v>Governance</v>
                </pt>
              </strCache>
            </strRef>
          </tx>
          <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prstDash val="solid"/>
            </a:ln>
            <a:sp3d/>
          </spPr>
          <marker>
            <symbol val="none"/>
            <spPr>
              <a:ln>
                <a:prstDash val="solid"/>
              </a:ln>
            </spPr>
          </marker>
          <cat>
            <strRef>
              <f>Scorecard!$U$94:$U$108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Scorecard!$V$94:$V$108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34"/>
          <order val="1"/>
          <tx>
            <strRef>
              <f>Scorecard!$W$93</f>
              <strCache>
                <ptCount val="1"/>
                <pt idx="0">
                  <v>Design</v>
                </pt>
              </strCache>
            </strRef>
          </tx>
          <spPr>
            <a:solidFill>
              <a:srgbClr val="B75727"/>
            </a:solidFill>
            <a:ln>
              <a:noFill/>
              <a:prstDash val="solid"/>
            </a:ln>
            <a:sp3d/>
          </spPr>
          <marker>
            <symbol val="none"/>
            <spPr>
              <a:ln>
                <a:prstDash val="solid"/>
              </a:ln>
            </spPr>
          </marker>
          <cat>
            <strRef>
              <f>Scorecard!$U$94:$U$108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Scorecard!$W$94:$W$108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35"/>
          <order val="2"/>
          <tx>
            <strRef>
              <f>Scorecard!$X$93</f>
              <strCache>
                <ptCount val="1"/>
                <pt idx="0">
                  <v>Implementation</v>
                </pt>
              </strCache>
            </strRef>
          </tx>
          <spPr>
            <a:solidFill>
              <a:srgbClr val="BDBF17"/>
            </a:solidFill>
            <a:ln w="25400">
              <a:noFill/>
              <a:prstDash val="solid"/>
            </a:ln>
            <a:sp3d/>
          </spPr>
          <marker>
            <symbol val="none"/>
            <spPr>
              <a:ln>
                <a:prstDash val="solid"/>
              </a:ln>
            </spPr>
          </marker>
          <cat>
            <strRef>
              <f>Scorecard!$U$94:$U$108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Scorecard!$X$94:$X$108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36"/>
          <order val="3"/>
          <tx>
            <strRef>
              <f>Scorecard!$Y$93</f>
              <strCache>
                <ptCount val="1"/>
                <pt idx="0">
                  <v>Verification</v>
                </pt>
              </strCache>
            </strRef>
          </tx>
          <spPr>
            <a:solidFill>
              <a:srgbClr val="37793E"/>
            </a:solidFill>
            <a:ln>
              <a:noFill/>
              <a:prstDash val="solid"/>
            </a:ln>
            <a:sp3d/>
          </spPr>
          <marker>
            <symbol val="none"/>
            <spPr>
              <a:ln>
                <a:prstDash val="solid"/>
              </a:ln>
            </spPr>
          </marker>
          <cat>
            <strRef>
              <f>Scorecard!$U$94:$U$108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Scorecard!$Y$94:$Y$108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37"/>
          <order val="4"/>
          <tx>
            <strRef>
              <f>Scorecard!$Z$93</f>
              <strCache>
                <ptCount val="1"/>
                <pt idx="0">
                  <v>Operations</v>
                </pt>
              </strCache>
            </strRef>
          </tx>
          <spPr>
            <a:gradFill rotWithShape="1">
              <a:gsLst>
                <a:gs pos="0">
                  <a:schemeClr val="accent2">
                    <a:shade val="51000"/>
                    <a:satMod val="130000"/>
                    <a:lumMod val="60000"/>
                  </a:schemeClr>
                </a:gs>
                <a:gs pos="80000">
                  <a:schemeClr val="accent2">
                    <a:shade val="93000"/>
                    <a:satMod val="130000"/>
                    <a:lumMod val="60000"/>
                  </a:schemeClr>
                </a:gs>
                <a:gs pos="100000">
                  <a:schemeClr val="accent2">
                    <a:shade val="94000"/>
                    <a:satMod val="135000"/>
                    <a:lumMod val="60000"/>
                  </a:schemeClr>
                </a:gs>
              </a:gsLst>
              <a:lin ang="16200000" scaled="0"/>
            </a:gradFill>
            <a:ln>
              <a:noFill/>
              <a:prstDash val="solid"/>
            </a:ln>
            <a:sp3d/>
          </spPr>
          <marker>
            <symbol val="none"/>
            <spPr>
              <a:ln>
                <a:prstDash val="solid"/>
              </a:ln>
            </spPr>
          </marker>
          <cat>
            <strRef>
              <f>Scorecard!$U$94:$U$108</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Scorecard!$Z$94:$Z$108</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dLbls>
          <showLegendKey val="0"/>
          <showVal val="0"/>
          <showCatName val="0"/>
          <showSerName val="0"/>
          <showPercent val="0"/>
          <showBubbleSize val="0"/>
        </dLbls>
        <axId val="-1853951552"/>
        <axId val="-1733289472"/>
      </radarChart>
      <catAx>
        <axId val="-1853951552"/>
        <scaling>
          <orientation val="minMax"/>
        </scaling>
        <delete val="0"/>
        <axPos val="b"/>
        <numFmt formatCode="General" sourceLinked="1"/>
        <majorTickMark val="none"/>
        <minorTickMark val="none"/>
        <tickLblPos val="nextTo"/>
        <spPr>
          <a:noFill/>
          <a:ln w="12700" cap="flat" cmpd="sng" algn="ctr">
            <a:solidFill>
              <a:schemeClr val="tx1">
                <a:lumMod val="15000"/>
                <a:lumOff val="85000"/>
              </a:schemeClr>
            </a:solidFill>
            <a:prstDash val="solid"/>
            <a:round/>
          </a:ln>
        </spPr>
        <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r>
              <a:t/>
            </a:r>
            <a:endParaRPr lang="en-US"/>
          </a:p>
        </txPr>
        <crossAx val="-1733289472"/>
        <crosses val="autoZero"/>
        <auto val="1"/>
        <lblAlgn val="ctr"/>
        <lblOffset val="100"/>
        <noMultiLvlLbl val="0"/>
      </catAx>
      <valAx>
        <axId val="-1733289472"/>
        <scaling>
          <orientation val="minMax"/>
          <max val="3"/>
        </scaling>
        <delete val="0"/>
        <axPos val="l"/>
        <majorGridlines>
          <spPr>
            <a:ln w="9525" cap="flat" cmpd="sng" algn="ctr">
              <a:solidFill>
                <a:schemeClr val="tx1">
                  <a:lumMod val="15000"/>
                  <a:lumOff val="85000"/>
                </a:schemeClr>
              </a:solidFill>
              <a:prstDash val="solid"/>
              <a:round/>
            </a:ln>
          </spPr>
        </majorGridlines>
        <numFmt formatCode="0.00" sourceLinked="1"/>
        <majorTickMark val="none"/>
        <minorTickMark val="none"/>
        <tickLblPos val="nextTo"/>
        <spPr>
          <a:noFill/>
          <a:ln>
            <a:noFill/>
            <a:prstDash val="solid"/>
          </a:ln>
        </spPr>
        <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r>
              <a:t/>
            </a:r>
            <a:endParaRPr lang="en-US"/>
          </a:p>
        </txPr>
        <crossAx val="-1853951552"/>
        <crosses val="autoZero"/>
        <crossBetween val="between"/>
      </valAx>
    </plotArea>
    <plotVisOnly val="1"/>
    <dispBlanksAs val="gap"/>
  </chart>
</chartSpace>
</file>

<file path=xl/charts/chart5.xml><?xml version="1.0" encoding="utf-8"?>
<chartSpace xmlns:a="http://schemas.openxmlformats.org/drawingml/2006/main" xmlns="http://schemas.openxmlformats.org/drawingml/2006/chart">
  <chart>
    <title>
      <tx>
        <rich>
          <a:bodyPr rot="0" spcFirstLastPara="1" vertOverflow="ellipsis" vert="horz" wrap="square" anchor="ctr" anchorCtr="1"/>
          <a:lstStyle/>
          <a:p>
            <a:pPr>
              <a:defRPr sz="1600" b="1" i="0" strike="noStrike" kern="1200" baseline="0">
                <a:solidFill>
                  <a:schemeClr val="tx1">
                    <a:lumMod val="65000"/>
                    <a:lumOff val="35000"/>
                  </a:schemeClr>
                </a:solidFill>
                <a:latin typeface="+mn-lt"/>
                <a:ea typeface="+mn-ea"/>
                <a:cs typeface="+mn-cs"/>
              </a:defRPr>
            </a:pPr>
            <a:r>
              <a:rPr lang="en-US"/>
              <a:t>Phase III Score</a:t>
            </a:r>
          </a:p>
        </rich>
      </tx>
      <layout>
        <manualLayout>
          <xMode val="edge"/>
          <yMode val="edge"/>
          <wMode val="factor"/>
          <hMode val="factor"/>
          <x val="0.767237346223998"/>
          <y val="0.9105432269062408"/>
        </manualLayout>
      </layout>
      <overlay val="1"/>
      <spPr>
        <a:noFill/>
        <a:ln>
          <a:noFill/>
          <a:prstDash val="solid"/>
        </a:ln>
      </spPr>
    </title>
    <plotArea>
      <layout/>
      <radarChart>
        <radarStyle val="filled"/>
        <varyColors val="0"/>
        <ser>
          <idx val="33"/>
          <order val="0"/>
          <tx>
            <strRef>
              <f>Scorecard!$V$72</f>
              <strCache>
                <ptCount val="1"/>
                <pt idx="0">
                  <v>Governance</v>
                </pt>
              </strCache>
            </strRef>
          </tx>
          <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prstDash val="solid"/>
            </a:ln>
            <a:sp3d/>
          </spPr>
          <marker>
            <symbol val="none"/>
            <spPr>
              <a:ln>
                <a:prstDash val="solid"/>
              </a:ln>
            </spPr>
          </marker>
          <cat>
            <strRef>
              <f>Scorecard!$U$73:$U$87</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Scorecard!$V$73:$V$87</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34"/>
          <order val="1"/>
          <tx>
            <strRef>
              <f>Scorecard!$W$72</f>
              <strCache>
                <ptCount val="1"/>
                <pt idx="0">
                  <v>Design</v>
                </pt>
              </strCache>
            </strRef>
          </tx>
          <spPr>
            <a:solidFill>
              <a:srgbClr val="B75727"/>
            </a:solidFill>
            <a:ln>
              <a:noFill/>
              <a:prstDash val="solid"/>
            </a:ln>
            <a:sp3d/>
          </spPr>
          <marker>
            <symbol val="none"/>
            <spPr>
              <a:ln>
                <a:prstDash val="solid"/>
              </a:ln>
            </spPr>
          </marker>
          <cat>
            <strRef>
              <f>Scorecard!$U$73:$U$87</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Scorecard!$W$73:$W$87</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35"/>
          <order val="2"/>
          <tx>
            <strRef>
              <f>Scorecard!$X$72</f>
              <strCache>
                <ptCount val="1"/>
                <pt idx="0">
                  <v>Implementation</v>
                </pt>
              </strCache>
            </strRef>
          </tx>
          <spPr>
            <a:solidFill>
              <a:srgbClr val="BDBF17"/>
            </a:solidFill>
            <a:ln w="25400">
              <a:noFill/>
              <a:prstDash val="solid"/>
            </a:ln>
            <a:sp3d/>
          </spPr>
          <marker>
            <symbol val="none"/>
            <spPr>
              <a:ln>
                <a:prstDash val="solid"/>
              </a:ln>
            </spPr>
          </marker>
          <cat>
            <strRef>
              <f>Scorecard!$U$73:$U$87</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Scorecard!$X$73:$X$87</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36"/>
          <order val="3"/>
          <tx>
            <strRef>
              <f>Scorecard!$Y$72</f>
              <strCache>
                <ptCount val="1"/>
                <pt idx="0">
                  <v>Verification</v>
                </pt>
              </strCache>
            </strRef>
          </tx>
          <spPr>
            <a:solidFill>
              <a:srgbClr val="37793E"/>
            </a:solidFill>
            <a:ln>
              <a:noFill/>
              <a:prstDash val="solid"/>
            </a:ln>
            <a:sp3d/>
          </spPr>
          <marker>
            <symbol val="none"/>
            <spPr>
              <a:ln>
                <a:prstDash val="solid"/>
              </a:ln>
            </spPr>
          </marker>
          <cat>
            <strRef>
              <f>Scorecard!$U$73:$U$87</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Scorecard!$Y$73:$Y$87</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ser>
          <idx val="37"/>
          <order val="4"/>
          <tx>
            <strRef>
              <f>Scorecard!$Z$72</f>
              <strCache>
                <ptCount val="1"/>
                <pt idx="0">
                  <v>Operations</v>
                </pt>
              </strCache>
            </strRef>
          </tx>
          <spPr>
            <a:gradFill rotWithShape="1">
              <a:gsLst>
                <a:gs pos="0">
                  <a:schemeClr val="accent2">
                    <a:shade val="51000"/>
                    <a:satMod val="130000"/>
                    <a:lumMod val="60000"/>
                  </a:schemeClr>
                </a:gs>
                <a:gs pos="80000">
                  <a:schemeClr val="accent2">
                    <a:shade val="93000"/>
                    <a:satMod val="130000"/>
                    <a:lumMod val="60000"/>
                  </a:schemeClr>
                </a:gs>
                <a:gs pos="100000">
                  <a:schemeClr val="accent2">
                    <a:shade val="94000"/>
                    <a:satMod val="135000"/>
                    <a:lumMod val="60000"/>
                  </a:schemeClr>
                </a:gs>
              </a:gsLst>
              <a:lin ang="16200000" scaled="0"/>
            </a:gradFill>
            <a:ln>
              <a:noFill/>
              <a:prstDash val="solid"/>
            </a:ln>
            <a:sp3d/>
          </spPr>
          <marker>
            <symbol val="none"/>
            <spPr>
              <a:ln>
                <a:prstDash val="solid"/>
              </a:ln>
            </spPr>
          </marker>
          <cat>
            <strRef>
              <f>Scorecard!$U$73:$U$87</f>
              <strCache>
                <ptCount val="15"/>
                <pt idx="0">
                  <v>Strategy &amp; Metrics</v>
                </pt>
                <pt idx="1">
                  <v>Policy &amp; Compliance</v>
                </pt>
                <pt idx="2">
                  <v>Education &amp; Guidance</v>
                </pt>
                <pt idx="3">
                  <v>Threat Assessment</v>
                </pt>
                <pt idx="4">
                  <v>Security Requirements</v>
                </pt>
                <pt idx="5">
                  <v>Secure Architecture</v>
                </pt>
                <pt idx="6">
                  <v>Secure Build</v>
                </pt>
                <pt idx="7">
                  <v>Secure Deployment</v>
                </pt>
                <pt idx="8">
                  <v>Defect Management</v>
                </pt>
                <pt idx="9">
                  <v>Architecture Assessment</v>
                </pt>
                <pt idx="10">
                  <v>Requirements Testing</v>
                </pt>
                <pt idx="11">
                  <v>Security Testing</v>
                </pt>
                <pt idx="12">
                  <v>Incident Management</v>
                </pt>
                <pt idx="13">
                  <v>Environment Management</v>
                </pt>
                <pt idx="14">
                  <v>Operational Management</v>
                </pt>
              </strCache>
            </strRef>
          </cat>
          <val>
            <numRef>
              <f>Scorecard!$Z$73:$Z$87</f>
              <numCache>
                <formatCode>0.00</formatCode>
                <ptCount val="15"/>
                <pt idx="0">
                  <v>0</v>
                </pt>
                <pt idx="1">
                  <v>0</v>
                </pt>
                <pt idx="2">
                  <v>0</v>
                </pt>
                <pt idx="3">
                  <v>0</v>
                </pt>
                <pt idx="4">
                  <v>0</v>
                </pt>
                <pt idx="5">
                  <v>0</v>
                </pt>
                <pt idx="6">
                  <v>0</v>
                </pt>
                <pt idx="7">
                  <v>0</v>
                </pt>
                <pt idx="8">
                  <v>0</v>
                </pt>
                <pt idx="9">
                  <v>0</v>
                </pt>
                <pt idx="10">
                  <v>0</v>
                </pt>
                <pt idx="11">
                  <v>0</v>
                </pt>
                <pt idx="12">
                  <v>0</v>
                </pt>
                <pt idx="13">
                  <v>0</v>
                </pt>
                <pt idx="14">
                  <v>0</v>
                </pt>
              </numCache>
            </numRef>
          </val>
        </ser>
        <dLbls>
          <showLegendKey val="0"/>
          <showVal val="0"/>
          <showCatName val="0"/>
          <showSerName val="0"/>
          <showPercent val="0"/>
          <showBubbleSize val="0"/>
        </dLbls>
        <axId val="-1853951552"/>
        <axId val="-1733289472"/>
      </radarChart>
      <catAx>
        <axId val="-1853951552"/>
        <scaling>
          <orientation val="minMax"/>
        </scaling>
        <delete val="0"/>
        <axPos val="b"/>
        <numFmt formatCode="General" sourceLinked="1"/>
        <majorTickMark val="none"/>
        <minorTickMark val="none"/>
        <tickLblPos val="nextTo"/>
        <spPr>
          <a:noFill/>
          <a:ln w="12700" cap="flat" cmpd="sng" algn="ctr">
            <a:solidFill>
              <a:schemeClr val="tx1">
                <a:lumMod val="15000"/>
                <a:lumOff val="85000"/>
              </a:schemeClr>
            </a:solidFill>
            <a:prstDash val="solid"/>
            <a:round/>
          </a:ln>
        </spPr>
        <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r>
              <a:t/>
            </a:r>
            <a:endParaRPr lang="en-US"/>
          </a:p>
        </txPr>
        <crossAx val="-1733289472"/>
        <crosses val="autoZero"/>
        <auto val="1"/>
        <lblAlgn val="ctr"/>
        <lblOffset val="100"/>
        <noMultiLvlLbl val="0"/>
      </catAx>
      <valAx>
        <axId val="-1733289472"/>
        <scaling>
          <orientation val="minMax"/>
          <max val="3"/>
        </scaling>
        <delete val="0"/>
        <axPos val="l"/>
        <majorGridlines>
          <spPr>
            <a:ln w="9525" cap="flat" cmpd="sng" algn="ctr">
              <a:solidFill>
                <a:schemeClr val="tx1">
                  <a:lumMod val="15000"/>
                  <a:lumOff val="85000"/>
                </a:schemeClr>
              </a:solidFill>
              <a:prstDash val="solid"/>
              <a:round/>
            </a:ln>
          </spPr>
        </majorGridlines>
        <numFmt formatCode="0.00" sourceLinked="1"/>
        <majorTickMark val="none"/>
        <minorTickMark val="none"/>
        <tickLblPos val="nextTo"/>
        <spPr>
          <a:noFill/>
          <a:ln>
            <a:noFill/>
            <a:prstDash val="solid"/>
          </a:ln>
        </spPr>
        <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r>
              <a:t/>
            </a:r>
            <a:endParaRPr lang="en-US"/>
          </a:p>
        </txPr>
        <crossAx val="-1853951552"/>
        <crosses val="autoZero"/>
        <crossBetween val="between"/>
      </valAx>
    </plotArea>
    <plotVisOnly val="1"/>
    <dispBlanksAs val="gap"/>
  </chart>
</chartSpace>
</file>

<file path=xl/charts/chart6.xml><?xml version="1.0" encoding="utf-8"?>
<chartSpace xmlns:a="http://schemas.openxmlformats.org/drawingml/2006/main" xmlns="http://schemas.openxmlformats.org/drawingml/2006/chart">
  <chart>
    <plotArea>
      <layout>
        <manualLayout>
          <layoutTarget val="inner"/>
          <xMode val="edge"/>
          <yMode val="edge"/>
          <wMode val="factor"/>
          <hMode val="factor"/>
          <x val="0.0261780550863995"/>
          <y val="0.00797872340425532"/>
          <w val="0.9493907978000889"/>
          <h val="0.984574468085106"/>
        </manualLayout>
      </layout>
      <areaChart>
        <grouping val="stacked"/>
        <varyColors val="0"/>
        <ser>
          <idx val="0"/>
          <order val="0"/>
          <spPr>
            <a:noFill/>
            <a:ln w="25400">
              <a:noFill/>
              <a:prstDash val="solid"/>
            </a:ln>
          </spPr>
          <val>
            <numRef>
              <f>'Roadmap Chart'!$Y$4:$AA$4</f>
              <numCache>
                <formatCode>General</formatCode>
                <ptCount val="3"/>
              </numCache>
            </numRef>
          </val>
        </ser>
        <dLbls>
          <showLegendKey val="0"/>
          <showVal val="0"/>
          <showCatName val="0"/>
          <showSerName val="0"/>
          <showPercent val="0"/>
          <showBubbleSize val="0"/>
        </dLbls>
        <axId val="10"/>
        <axId val="100"/>
      </areaChart>
      <catAx>
        <axId val="10"/>
        <scaling>
          <orientation val="minMax"/>
        </scaling>
        <axPos val="l"/>
        <majorTickMark val="none"/>
        <minorTickMark val="none"/>
        <crossAx val="100"/>
        <lblOffset val="100"/>
      </catAx>
      <valAx>
        <axId val="100"/>
        <scaling>
          <orientation val="minMax"/>
        </scaling>
        <axPos val="l"/>
        <majorGridlines/>
        <majorTickMark val="none"/>
        <minorTickMark val="none"/>
        <crossAx val="10"/>
      </valAx>
    </plotArea>
    <plotVisOnly val="1"/>
    <dispBlanksAs val="zero"/>
  </chart>
</chartSpace>
</file>

<file path=xl/charts/chart7.xml><?xml version="1.0" encoding="utf-8"?>
<chartSpace xmlns:a="http://schemas.openxmlformats.org/drawingml/2006/main" xmlns="http://schemas.openxmlformats.org/drawingml/2006/chart">
  <chart>
    <plotArea>
      <layout>
        <manualLayout>
          <layoutTarget val="inner"/>
          <xMode val="edge"/>
          <yMode val="edge"/>
          <wMode val="factor"/>
          <hMode val="factor"/>
          <x val="0.0524535553708548"/>
          <y val="0.160257413470387"/>
          <w val="0.920475294249839"/>
          <h val="0.641029653881547"/>
        </manualLayout>
      </layout>
      <areaChart>
        <grouping val="standard"/>
        <varyColors val="0"/>
        <ser>
          <idx val="0"/>
          <order val="0"/>
          <spPr>
            <a:solidFill>
              <a:schemeClr val="accent2"/>
            </a:solidFill>
            <a:ln>
              <a:noFill/>
              <a:prstDash val="solid"/>
            </a:ln>
          </spPr>
          <val>
            <numRef>
              <f>'Roadmap Chart'!$B$12:$J$12</f>
              <numCache>
                <formatCode>0.00</formatCode>
                <ptCount val="9"/>
                <pt idx="0">
                  <v>0</v>
                </pt>
                <pt idx="1">
                  <v>0</v>
                </pt>
                <pt idx="2">
                  <formatCode>General</formatCode>
                  <v>0</v>
                </pt>
                <pt idx="3">
                  <v>0</v>
                </pt>
                <pt idx="4">
                  <formatCode>General</formatCode>
                  <v>0</v>
                </pt>
                <pt idx="5">
                  <v>0</v>
                </pt>
                <pt idx="6">
                  <formatCode>General</formatCode>
                  <v>0</v>
                </pt>
                <pt idx="7">
                  <v>0</v>
                </pt>
                <pt idx="8">
                  <formatCode>General</formatCode>
                  <v>0</v>
                </pt>
              </numCache>
            </numRef>
          </val>
        </ser>
        <dLbls>
          <showLegendKey val="0"/>
          <showVal val="0"/>
          <showCatName val="0"/>
          <showSerName val="0"/>
          <showPercent val="0"/>
          <showBubbleSize val="0"/>
        </dLbls>
        <axId val="10"/>
        <axId val="100"/>
      </areaChart>
      <catAx>
        <axId val="10"/>
        <scaling>
          <orientation val="minMax"/>
        </scaling>
        <axPos val="l"/>
        <majorTickMark val="none"/>
        <minorTickMark val="none"/>
        <crossAx val="100"/>
        <lblOffset val="100"/>
      </catAx>
      <valAx>
        <axId val="100"/>
        <scaling>
          <orientation val="minMax"/>
        </scaling>
        <axPos val="l"/>
        <majorGridlines/>
        <majorTickMark val="none"/>
        <minorTickMark val="none"/>
        <crossAx val="10"/>
      </valAx>
    </plotArea>
    <plotVisOnly val="1"/>
    <dispBlanksAs val="zero"/>
  </chart>
</chartSpace>
</file>

<file path=xl/charts/chart8.xml><?xml version="1.0" encoding="utf-8"?>
<chartSpace xmlns:a="http://schemas.openxmlformats.org/drawingml/2006/main" xmlns="http://schemas.openxmlformats.org/drawingml/2006/chart">
  <chart>
    <plotArea>
      <layout>
        <manualLayout>
          <layoutTarget val="inner"/>
          <xMode val="edge"/>
          <yMode val="edge"/>
          <wMode val="factor"/>
          <hMode val="factor"/>
          <x val="0.0523649080554101"/>
          <y val="0.158227848101266"/>
          <w val="0.920608867425758"/>
          <h val="0.645569620253165"/>
        </manualLayout>
      </layout>
      <areaChart>
        <grouping val="standard"/>
        <varyColors val="0"/>
        <ser>
          <idx val="0"/>
          <order val="0"/>
          <spPr>
            <a:solidFill>
              <a:schemeClr val="accent2"/>
            </a:solidFill>
            <a:ln>
              <a:noFill/>
              <a:prstDash val="solid"/>
            </a:ln>
          </spPr>
          <val>
            <numRef>
              <f>'Roadmap Chart'!$B$13:$J$13</f>
              <numCache>
                <formatCode>0.00</formatCode>
                <ptCount val="9"/>
                <pt idx="0">
                  <v>0</v>
                </pt>
                <pt idx="1">
                  <v>0</v>
                </pt>
                <pt idx="2">
                  <formatCode>General</formatCode>
                  <v>0</v>
                </pt>
                <pt idx="3">
                  <v>0</v>
                </pt>
                <pt idx="4">
                  <formatCode>General</formatCode>
                  <v>0</v>
                </pt>
                <pt idx="5">
                  <v>0</v>
                </pt>
                <pt idx="6">
                  <formatCode>General</formatCode>
                  <v>0</v>
                </pt>
                <pt idx="7">
                  <v>0</v>
                </pt>
                <pt idx="8">
                  <formatCode>General</formatCode>
                  <v>0</v>
                </pt>
              </numCache>
            </numRef>
          </val>
        </ser>
        <dLbls>
          <showLegendKey val="0"/>
          <showVal val="0"/>
          <showCatName val="0"/>
          <showSerName val="0"/>
          <showPercent val="0"/>
          <showBubbleSize val="0"/>
        </dLbls>
        <axId val="10"/>
        <axId val="100"/>
      </areaChart>
      <catAx>
        <axId val="10"/>
        <scaling>
          <orientation val="minMax"/>
        </scaling>
        <axPos val="l"/>
        <majorTickMark val="none"/>
        <minorTickMark val="none"/>
        <crossAx val="100"/>
        <lblOffset val="100"/>
      </catAx>
      <valAx>
        <axId val="100"/>
        <scaling>
          <orientation val="minMax"/>
        </scaling>
        <axPos val="l"/>
        <majorGridlines/>
        <majorTickMark val="none"/>
        <minorTickMark val="none"/>
        <crossAx val="10"/>
      </valAx>
    </plotArea>
    <plotVisOnly val="1"/>
    <dispBlanksAs val="zero"/>
  </chart>
</chartSpace>
</file>

<file path=xl/charts/chart9.xml><?xml version="1.0" encoding="utf-8"?>
<chartSpace xmlns:a="http://schemas.openxmlformats.org/drawingml/2006/main" xmlns="http://schemas.openxmlformats.org/drawingml/2006/chart">
  <chart>
    <plotArea>
      <layout>
        <manualLayout>
          <layoutTarget val="inner"/>
          <xMode val="edge"/>
          <yMode val="edge"/>
          <wMode val="factor"/>
          <hMode val="factor"/>
          <x val="0.0522765598650927"/>
          <y val="0.15723367011639"/>
          <w val="0.920741989881956"/>
          <h val="0.647802720879526"/>
        </manualLayout>
      </layout>
      <areaChart>
        <grouping val="standard"/>
        <varyColors val="0"/>
        <ser>
          <idx val="0"/>
          <order val="0"/>
          <spPr>
            <a:solidFill>
              <a:schemeClr val="accent2"/>
            </a:solidFill>
            <a:ln>
              <a:noFill/>
              <a:prstDash val="solid"/>
            </a:ln>
          </spPr>
          <val>
            <numRef>
              <f>'Roadmap Chart'!$B$14:$J$14</f>
              <numCache>
                <formatCode>0.00</formatCode>
                <ptCount val="9"/>
                <pt idx="0">
                  <v>0</v>
                </pt>
                <pt idx="1">
                  <v>0</v>
                </pt>
                <pt idx="2">
                  <formatCode>General</formatCode>
                  <v>0</v>
                </pt>
                <pt idx="3">
                  <v>0</v>
                </pt>
                <pt idx="4">
                  <formatCode>General</formatCode>
                  <v>0</v>
                </pt>
                <pt idx="5">
                  <v>0</v>
                </pt>
                <pt idx="6">
                  <formatCode>General</formatCode>
                  <v>0</v>
                </pt>
                <pt idx="7">
                  <v>0</v>
                </pt>
                <pt idx="8">
                  <formatCode>General</formatCode>
                  <v>0</v>
                </pt>
              </numCache>
            </numRef>
          </val>
        </ser>
        <dLbls>
          <showLegendKey val="0"/>
          <showVal val="0"/>
          <showCatName val="0"/>
          <showSerName val="0"/>
          <showPercent val="0"/>
          <showBubbleSize val="0"/>
        </dLbls>
        <axId val="10"/>
        <axId val="100"/>
      </areaChart>
      <catAx>
        <axId val="10"/>
        <scaling>
          <orientation val="minMax"/>
        </scaling>
        <axPos val="l"/>
        <majorTickMark val="none"/>
        <minorTickMark val="none"/>
        <crossAx val="100"/>
        <lblOffset val="100"/>
      </catAx>
      <valAx>
        <axId val="100"/>
        <scaling>
          <orientation val="minMax"/>
        </scaling>
        <axPos val="l"/>
        <majorGridlines/>
        <majorTickMark val="none"/>
        <minorTickMark val="none"/>
        <crossAx val="10"/>
      </valAx>
    </plotArea>
    <plotVisOnly val="1"/>
    <dispBlanksAs val="zero"/>
  </chart>
</chartSpace>
</file>

<file path=xl/drawings/_rels/drawing1.xml.rels><Relationships xmlns="http://schemas.openxmlformats.org/package/2006/relationships"><Relationship Type="http://schemas.openxmlformats.org/officeDocument/2006/relationships/chart" Target="/xl/charts/chart1.xml" Id="rId1" /><Relationship Type="http://schemas.openxmlformats.org/officeDocument/2006/relationships/chart" Target="/xl/charts/chart2.xml" Id="rId2" /><Relationship Type="http://schemas.openxmlformats.org/officeDocument/2006/relationships/chart" Target="/xl/charts/chart3.xml" Id="rId3" /><Relationship Type="http://schemas.openxmlformats.org/officeDocument/2006/relationships/chart" Target="/xl/charts/chart4.xml" Id="rId4" /><Relationship Type="http://schemas.openxmlformats.org/officeDocument/2006/relationships/chart" Target="/xl/charts/chart5.xml" Id="rId5" /></Relationships>
</file>

<file path=xl/drawings/_rels/drawing2.xml.rels><Relationships xmlns="http://schemas.openxmlformats.org/package/2006/relationships"><Relationship Type="http://schemas.openxmlformats.org/officeDocument/2006/relationships/chart" Target="/xl/charts/chart6.xml" Id="rId1" /><Relationship Type="http://schemas.openxmlformats.org/officeDocument/2006/relationships/chart" Target="/xl/charts/chart7.xml" Id="rId2" /><Relationship Type="http://schemas.openxmlformats.org/officeDocument/2006/relationships/chart" Target="/xl/charts/chart8.xml" Id="rId3" /><Relationship Type="http://schemas.openxmlformats.org/officeDocument/2006/relationships/chart" Target="/xl/charts/chart9.xml" Id="rId4" /><Relationship Type="http://schemas.openxmlformats.org/officeDocument/2006/relationships/chart" Target="/xl/charts/chart10.xml" Id="rId5" /><Relationship Type="http://schemas.openxmlformats.org/officeDocument/2006/relationships/chart" Target="/xl/charts/chart11.xml" Id="rId6" /><Relationship Type="http://schemas.openxmlformats.org/officeDocument/2006/relationships/chart" Target="/xl/charts/chart12.xml" Id="rId7" /><Relationship Type="http://schemas.openxmlformats.org/officeDocument/2006/relationships/chart" Target="/xl/charts/chart13.xml" Id="rId8" /><Relationship Type="http://schemas.openxmlformats.org/officeDocument/2006/relationships/chart" Target="/xl/charts/chart14.xml" Id="rId9" /><Relationship Type="http://schemas.openxmlformats.org/officeDocument/2006/relationships/chart" Target="/xl/charts/chart15.xml" Id="rId10" /><Relationship Type="http://schemas.openxmlformats.org/officeDocument/2006/relationships/chart" Target="/xl/charts/chart16.xml" Id="rId11" /><Relationship Type="http://schemas.openxmlformats.org/officeDocument/2006/relationships/chart" Target="/xl/charts/chart17.xml" Id="rId12" /><Relationship Type="http://schemas.openxmlformats.org/officeDocument/2006/relationships/chart" Target="/xl/charts/chart18.xml" Id="rId13" /><Relationship Type="http://schemas.openxmlformats.org/officeDocument/2006/relationships/chart" Target="/xl/charts/chart19.xml" Id="rId14" /><Relationship Type="http://schemas.openxmlformats.org/officeDocument/2006/relationships/chart" Target="/xl/charts/chart20.xml" Id="rId15" /><Relationship Type="http://schemas.openxmlformats.org/officeDocument/2006/relationships/chart" Target="/xl/charts/chart21.xml" Id="rId16" /><Relationship Type="http://schemas.openxmlformats.org/officeDocument/2006/relationships/chart" Target="/xl/charts/chart22.xml" Id="rId17" /></Relationships>
</file>

<file path=xl/drawings/drawing1.xml><?xml version="1.0" encoding="utf-8"?>
<wsDr xmlns:a="http://schemas.openxmlformats.org/drawingml/2006/main" xmlns:c="http://schemas.openxmlformats.org/drawingml/2006/chart" xmlns:r="http://schemas.openxmlformats.org/officeDocument/2006/relationships" xmlns="http://schemas.openxmlformats.org/drawingml/2006/spreadsheetDrawing">
  <twoCellAnchor>
    <from>
      <col>10</col>
      <colOff>1130300</colOff>
      <row>12</row>
      <rowOff>0</rowOff>
    </from>
    <to>
      <col>17</col>
      <colOff>647700</colOff>
      <row>27</row>
      <rowOff>292100</rowOff>
    </to>
    <graphicFrame>
      <nvGraphicFramePr>
        <cNvPr id="1" name="Chart 1"/>
        <cNvGraphicFramePr/>
      </nvGraphicFramePr>
      <xfrm/>
      <a:graphic>
        <a:graphicData uri="http://schemas.openxmlformats.org/drawingml/2006/chart">
          <c:chart r:id="rId1"/>
        </a:graphicData>
      </a:graphic>
    </graphicFrame>
    <clientData/>
  </twoCellAnchor>
  <twoCellAnchor>
    <from>
      <col>11</col>
      <colOff>12700</colOff>
      <row>52</row>
      <rowOff>0</rowOff>
    </from>
    <to>
      <col>17</col>
      <colOff>660400</colOff>
      <row>68</row>
      <rowOff>0</rowOff>
    </to>
    <graphicFrame>
      <nvGraphicFramePr>
        <cNvPr id="2" name="Chart 2"/>
        <cNvGraphicFramePr/>
      </nvGraphicFramePr>
      <xfrm/>
      <a:graphic>
        <a:graphicData uri="http://schemas.openxmlformats.org/drawingml/2006/chart">
          <c:chart r:id="rId2"/>
        </a:graphicData>
      </a:graphic>
    </graphicFrame>
    <clientData/>
  </twoCellAnchor>
  <twoCellAnchor>
    <from>
      <col>11</col>
      <colOff>12700</colOff>
      <row>32</row>
      <rowOff>0</rowOff>
    </from>
    <to>
      <col>17</col>
      <colOff>660400</colOff>
      <row>48</row>
      <rowOff>0</rowOff>
    </to>
    <graphicFrame>
      <nvGraphicFramePr>
        <cNvPr id="3" name="Chart 3"/>
        <cNvGraphicFramePr/>
      </nvGraphicFramePr>
      <xfrm/>
      <a:graphic>
        <a:graphicData uri="http://schemas.openxmlformats.org/drawingml/2006/chart">
          <c:chart r:id="rId3"/>
        </a:graphicData>
      </a:graphic>
    </graphicFrame>
    <clientData/>
  </twoCellAnchor>
  <twoCellAnchor>
    <from>
      <col>11</col>
      <colOff>12700</colOff>
      <row>92</row>
      <rowOff>0</rowOff>
    </from>
    <to>
      <col>17</col>
      <colOff>660400</colOff>
      <row>108</row>
      <rowOff>0</rowOff>
    </to>
    <graphicFrame>
      <nvGraphicFramePr>
        <cNvPr id="4" name="Chart 4"/>
        <cNvGraphicFramePr/>
      </nvGraphicFramePr>
      <xfrm/>
      <a:graphic>
        <a:graphicData uri="http://schemas.openxmlformats.org/drawingml/2006/chart">
          <c:chart r:id="rId4"/>
        </a:graphicData>
      </a:graphic>
    </graphicFrame>
    <clientData/>
  </twoCellAnchor>
  <twoCellAnchor>
    <from>
      <col>11</col>
      <colOff>12700</colOff>
      <row>71</row>
      <rowOff>0</rowOff>
    </from>
    <to>
      <col>17</col>
      <colOff>607060</colOff>
      <row>87</row>
      <rowOff>0</rowOff>
    </to>
    <graphicFrame>
      <nvGraphicFramePr>
        <cNvPr id="5" name="Chart 5"/>
        <cNvGraphicFramePr/>
      </nvGraphicFramePr>
      <xfrm/>
      <a:graphic>
        <a:graphicData uri="http://schemas.openxmlformats.org/drawingml/2006/chart">
          <c:chart r:id="rId5"/>
        </a:graphicData>
      </a:graphic>
    </graphicFrame>
    <clientData/>
  </twoCellAnchor>
</wsDr>
</file>

<file path=xl/drawings/drawing2.xml><?xml version="1.0" encoding="utf-8"?>
<wsDr xmlns:a="http://schemas.openxmlformats.org/drawingml/2006/main" xmlns:c="http://schemas.openxmlformats.org/drawingml/2006/chart" xmlns:r="http://schemas.openxmlformats.org/officeDocument/2006/relationships" xmlns="http://schemas.openxmlformats.org/drawingml/2006/spreadsheetDrawing">
  <twoCellAnchor>
    <from>
      <col>13</col>
      <colOff>15240</colOff>
      <row>10</row>
      <rowOff>158750</rowOff>
    </from>
    <to>
      <col>22</col>
      <colOff>158750</colOff>
      <row>130</row>
      <rowOff>45720</rowOff>
    </to>
    <graphicFrame>
      <nvGraphicFramePr>
        <cNvPr id="1" name="Chart 1"/>
        <cNvGraphicFramePr/>
      </nvGraphicFramePr>
      <xfrm/>
      <a:graphic>
        <a:graphicData uri="http://schemas.openxmlformats.org/drawingml/2006/chart">
          <c:chart r:id="rId1"/>
        </a:graphicData>
      </a:graphic>
    </graphicFrame>
    <clientData/>
  </twoCellAnchor>
  <twoCellAnchor editAs="oneCell">
    <from>
      <col>12</col>
      <colOff>263329</colOff>
      <row>11</row>
      <rowOff>40005</rowOff>
    </from>
    <to>
      <col>22</col>
      <colOff>154299</colOff>
      <row>18</row>
      <rowOff>154940</rowOff>
    </to>
    <graphicFrame>
      <nvGraphicFramePr>
        <cNvPr id="2" name="Chart 2"/>
        <cNvGraphicFramePr/>
      </nvGraphicFramePr>
      <xfrm/>
      <a:graphic>
        <a:graphicData uri="http://schemas.openxmlformats.org/drawingml/2006/chart">
          <c:chart r:id="rId2"/>
        </a:graphicData>
      </a:graphic>
    </graphicFrame>
    <clientData/>
  </twoCellAnchor>
  <twoCellAnchor>
    <from>
      <col>12</col>
      <colOff>263330</colOff>
      <row>18</row>
      <rowOff>154305</rowOff>
    </from>
    <to>
      <col>22</col>
      <colOff>154306</colOff>
      <row>26</row>
      <rowOff>116205</rowOff>
    </to>
    <graphicFrame>
      <nvGraphicFramePr>
        <cNvPr id="3" name="Chart 3"/>
        <cNvGraphicFramePr/>
      </nvGraphicFramePr>
      <xfrm/>
      <a:graphic>
        <a:graphicData uri="http://schemas.openxmlformats.org/drawingml/2006/chart">
          <c:chart r:id="rId3"/>
        </a:graphicData>
      </a:graphic>
    </graphicFrame>
    <clientData/>
  </twoCellAnchor>
  <twoCellAnchor>
    <from>
      <col>12</col>
      <colOff>262500</colOff>
      <row>26</row>
      <rowOff>112151</rowOff>
    </from>
    <to>
      <col>22</col>
      <colOff>154305</colOff>
      <row>34</row>
      <rowOff>93101</rowOff>
    </to>
    <graphicFrame>
      <nvGraphicFramePr>
        <cNvPr id="4" name="Chart 4"/>
        <cNvGraphicFramePr/>
      </nvGraphicFramePr>
      <xfrm/>
      <a:graphic>
        <a:graphicData uri="http://schemas.openxmlformats.org/drawingml/2006/chart">
          <c:chart r:id="rId4"/>
        </a:graphicData>
      </a:graphic>
    </graphicFrame>
    <clientData/>
  </twoCellAnchor>
  <twoCellAnchor>
    <from>
      <col>12</col>
      <colOff>262830</colOff>
      <row>34</row>
      <rowOff>93345</rowOff>
    </from>
    <to>
      <col>22</col>
      <colOff>154305</colOff>
      <row>42</row>
      <rowOff>74295</rowOff>
    </to>
    <graphicFrame>
      <nvGraphicFramePr>
        <cNvPr id="5" name="Chart 5"/>
        <cNvGraphicFramePr/>
      </nvGraphicFramePr>
      <xfrm/>
      <a:graphic>
        <a:graphicData uri="http://schemas.openxmlformats.org/drawingml/2006/chart">
          <c:chart r:id="rId5"/>
        </a:graphicData>
      </a:graphic>
    </graphicFrame>
    <clientData/>
  </twoCellAnchor>
  <twoCellAnchor>
    <from>
      <col>12</col>
      <colOff>263026</colOff>
      <row>42</row>
      <rowOff>74295</rowOff>
    </from>
    <to>
      <col>22</col>
      <colOff>154305</colOff>
      <row>50</row>
      <rowOff>55245</rowOff>
    </to>
    <graphicFrame>
      <nvGraphicFramePr>
        <cNvPr id="6" name="Chart 6"/>
        <cNvGraphicFramePr/>
      </nvGraphicFramePr>
      <xfrm/>
      <a:graphic>
        <a:graphicData uri="http://schemas.openxmlformats.org/drawingml/2006/chart">
          <c:chart r:id="rId6"/>
        </a:graphicData>
      </a:graphic>
    </graphicFrame>
    <clientData/>
  </twoCellAnchor>
  <twoCellAnchor>
    <from>
      <col>12</col>
      <colOff>262831</colOff>
      <row>50</row>
      <rowOff>53340</rowOff>
    </from>
    <to>
      <col>22</col>
      <colOff>154305</colOff>
      <row>58</row>
      <rowOff>43815</rowOff>
    </to>
    <graphicFrame>
      <nvGraphicFramePr>
        <cNvPr id="7" name="Chart 7"/>
        <cNvGraphicFramePr/>
      </nvGraphicFramePr>
      <xfrm/>
      <a:graphic>
        <a:graphicData uri="http://schemas.openxmlformats.org/drawingml/2006/chart">
          <c:chart r:id="rId7"/>
        </a:graphicData>
      </a:graphic>
    </graphicFrame>
    <clientData/>
  </twoCellAnchor>
  <twoCellAnchor>
    <from>
      <col>12</col>
      <colOff>263558</colOff>
      <row>82</row>
      <rowOff>5715</rowOff>
    </from>
    <to>
      <col>22</col>
      <colOff>154305</colOff>
      <row>90</row>
      <rowOff>5715</rowOff>
    </to>
    <graphicFrame>
      <nvGraphicFramePr>
        <cNvPr id="8" name="Chart 8"/>
        <cNvGraphicFramePr/>
      </nvGraphicFramePr>
      <xfrm/>
      <a:graphic>
        <a:graphicData uri="http://schemas.openxmlformats.org/drawingml/2006/chart">
          <c:chart r:id="rId8"/>
        </a:graphicData>
      </a:graphic>
    </graphicFrame>
    <clientData/>
  </twoCellAnchor>
  <twoCellAnchor>
    <from>
      <col>12</col>
      <colOff>263557</colOff>
      <row>90</row>
      <rowOff>5715</rowOff>
    </from>
    <to>
      <col>22</col>
      <colOff>154305</colOff>
      <row>98</row>
      <rowOff>15240</rowOff>
    </to>
    <graphicFrame>
      <nvGraphicFramePr>
        <cNvPr id="9" name="Chart 9"/>
        <cNvGraphicFramePr/>
      </nvGraphicFramePr>
      <xfrm/>
      <a:graphic>
        <a:graphicData uri="http://schemas.openxmlformats.org/drawingml/2006/chart">
          <c:chart r:id="rId9"/>
        </a:graphicData>
      </a:graphic>
    </graphicFrame>
    <clientData/>
  </twoCellAnchor>
  <twoCellAnchor>
    <from>
      <col>12</col>
      <colOff>263558</colOff>
      <row>98</row>
      <rowOff>15240</rowOff>
    </from>
    <to>
      <col>22</col>
      <colOff>154305</colOff>
      <row>106</row>
      <rowOff>24765</rowOff>
    </to>
    <graphicFrame>
      <nvGraphicFramePr>
        <cNvPr id="10" name="Chart 10"/>
        <cNvGraphicFramePr/>
      </nvGraphicFramePr>
      <xfrm/>
      <a:graphic>
        <a:graphicData uri="http://schemas.openxmlformats.org/drawingml/2006/chart">
          <c:chart r:id="rId10"/>
        </a:graphicData>
      </a:graphic>
    </graphicFrame>
    <clientData/>
  </twoCellAnchor>
  <twoCellAnchor>
    <from>
      <col>12</col>
      <colOff>263558</colOff>
      <row>106</row>
      <rowOff>24765</rowOff>
    </from>
    <to>
      <col>22</col>
      <colOff>154305</colOff>
      <row>114</row>
      <rowOff>31115</rowOff>
    </to>
    <graphicFrame>
      <nvGraphicFramePr>
        <cNvPr id="11" name="Chart 11"/>
        <cNvGraphicFramePr/>
      </nvGraphicFramePr>
      <xfrm/>
      <a:graphic>
        <a:graphicData uri="http://schemas.openxmlformats.org/drawingml/2006/chart">
          <c:chart r:id="rId11"/>
        </a:graphicData>
      </a:graphic>
    </graphicFrame>
    <clientData/>
  </twoCellAnchor>
  <twoCellAnchor>
    <from>
      <col>12</col>
      <colOff>263558</colOff>
      <row>114</row>
      <rowOff>28575</rowOff>
    </from>
    <to>
      <col>22</col>
      <colOff>154305</colOff>
      <row>122</row>
      <rowOff>44450</rowOff>
    </to>
    <graphicFrame>
      <nvGraphicFramePr>
        <cNvPr id="12" name="Chart 12"/>
        <cNvGraphicFramePr/>
      </nvGraphicFramePr>
      <xfrm/>
      <a:graphic>
        <a:graphicData uri="http://schemas.openxmlformats.org/drawingml/2006/chart">
          <c:chart r:id="rId12"/>
        </a:graphicData>
      </a:graphic>
    </graphicFrame>
    <clientData/>
  </twoCellAnchor>
  <twoCellAnchor>
    <from>
      <col>12</col>
      <colOff>263557</colOff>
      <row>122</row>
      <rowOff>41910</rowOff>
    </from>
    <to>
      <col>22</col>
      <colOff>154305</colOff>
      <row>130</row>
      <rowOff>63094</rowOff>
    </to>
    <graphicFrame>
      <nvGraphicFramePr>
        <cNvPr id="13" name="Chart 13"/>
        <cNvGraphicFramePr/>
      </nvGraphicFramePr>
      <xfrm/>
      <a:graphic>
        <a:graphicData uri="http://schemas.openxmlformats.org/drawingml/2006/chart">
          <c:chart r:id="rId13"/>
        </a:graphicData>
      </a:graphic>
    </graphicFrame>
    <clientData/>
  </twoCellAnchor>
  <twoCellAnchor>
    <from>
      <col>23</col>
      <colOff>657225</colOff>
      <row>28</row>
      <rowOff>158750</rowOff>
    </from>
    <to>
      <col>35</col>
      <colOff>317500</colOff>
      <row>64</row>
      <rowOff>50800</rowOff>
    </to>
    <graphicFrame>
      <nvGraphicFramePr>
        <cNvPr id="14" name="Chart 14"/>
        <cNvGraphicFramePr/>
      </nvGraphicFramePr>
      <xfrm/>
      <a:graphic>
        <a:graphicData uri="http://schemas.openxmlformats.org/drawingml/2006/chart">
          <c:chart r:id="rId14"/>
        </a:graphicData>
      </a:graphic>
    </graphicFrame>
    <clientData/>
  </twoCellAnchor>
  <twoCellAnchor>
    <from>
      <col>12</col>
      <colOff>262256</colOff>
      <row>58</row>
      <rowOff>40005</rowOff>
    </from>
    <to>
      <col>22</col>
      <colOff>154306</colOff>
      <row>66</row>
      <rowOff>30479</rowOff>
    </to>
    <graphicFrame>
      <nvGraphicFramePr>
        <cNvPr id="15" name="Chart 15"/>
        <cNvGraphicFramePr/>
      </nvGraphicFramePr>
      <xfrm/>
      <a:graphic>
        <a:graphicData uri="http://schemas.openxmlformats.org/drawingml/2006/chart">
          <c:chart r:id="rId15"/>
        </a:graphicData>
      </a:graphic>
    </graphicFrame>
    <clientData/>
  </twoCellAnchor>
  <twoCellAnchor>
    <from>
      <col>12</col>
      <colOff>263313</colOff>
      <row>66</row>
      <rowOff>28575</rowOff>
    </from>
    <to>
      <col>22</col>
      <colOff>154305</colOff>
      <row>74</row>
      <rowOff>19050</rowOff>
    </to>
    <graphicFrame>
      <nvGraphicFramePr>
        <cNvPr id="16" name="Chart 16"/>
        <cNvGraphicFramePr/>
      </nvGraphicFramePr>
      <xfrm/>
      <a:graphic>
        <a:graphicData uri="http://schemas.openxmlformats.org/drawingml/2006/chart">
          <c:chart r:id="rId16"/>
        </a:graphicData>
      </a:graphic>
    </graphicFrame>
    <clientData/>
  </twoCellAnchor>
  <twoCellAnchor>
    <from>
      <col>12</col>
      <colOff>263313</colOff>
      <row>74</row>
      <rowOff>16933</rowOff>
    </from>
    <to>
      <col>22</col>
      <colOff>154305</colOff>
      <row>82</row>
      <rowOff>7407</rowOff>
    </to>
    <graphicFrame>
      <nvGraphicFramePr>
        <cNvPr id="17" name="Chart 17"/>
        <cNvGraphicFramePr/>
      </nvGraphicFramePr>
      <xfrm/>
      <a:graphic>
        <a:graphicData uri="http://schemas.openxmlformats.org/drawingml/2006/chart">
          <c:chart r:id="rId17"/>
        </a:graphicData>
      </a:graphic>
    </graphicFrame>
    <clientData/>
  </twoCellAnchor>
</wsDr>
</file>

<file path=xl/theme/theme1.xml><?xml version="1.0" encoding="utf-8"?>
<a:theme xmlns:a="http://schemas.openxmlformats.org/drawingml/2006/main" name="Office Theme">
  <a:themeElements>
    <a:clrScheme name="SAMM">
      <a:dk1>
        <a:srgbClr val="2C3030"/>
      </a:dk1>
      <a:lt1>
        <a:srgbClr val="F9F6F6"/>
      </a:lt1>
      <a:dk2>
        <a:srgbClr val="1F497D"/>
      </a:dk2>
      <a:lt2>
        <a:srgbClr val="EEECE1"/>
      </a:lt2>
      <a:accent1>
        <a:srgbClr val="71B8B8"/>
      </a:accent1>
      <a:accent2>
        <a:srgbClr val="435B70"/>
      </a:accent2>
      <a:accent3>
        <a:srgbClr val="AD4B00"/>
      </a:accent3>
      <a:accent4>
        <a:srgbClr val="3A5F26"/>
      </a:accent4>
      <a:accent5>
        <a:srgbClr val="754858"/>
      </a:accent5>
      <a:accent6>
        <a:srgbClr val="5B5B62"/>
      </a:accent6>
      <a:hlink>
        <a:srgbClr val="0000FF"/>
      </a:hlink>
      <a:folHlink>
        <a:srgbClr val="800080"/>
      </a:folHlink>
    </a:clrScheme>
    <a:fontScheme name="Custom 1">
      <a:majorFont>
        <a:latin typeface="Open Sans"/>
        <a:ea typeface=""/>
        <a:cs typeface=""/>
      </a:majorFont>
      <a:minorFont>
        <a:latin typeface="Open San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Relationships xmlns="http://schemas.openxmlformats.org/package/2006/relationships"><Relationship Type="http://schemas.openxmlformats.org/officeDocument/2006/relationships/drawing" Target="/xl/drawings/drawing1.xml" Id="rId1" /></Relationships>
</file>

<file path=xl/worksheets/_rels/sheet6.xml.rels><Relationships xmlns="http://schemas.openxmlformats.org/package/2006/relationships"><Relationship Type="http://schemas.openxmlformats.org/officeDocument/2006/relationships/drawing" Target="/xl/drawings/drawing2.xml" Id="rId1" /></Relationships>
</file>

<file path=xl/worksheets/sheet1.xml><?xml version="1.0" encoding="utf-8"?>
<worksheet xmlns="http://schemas.openxmlformats.org/spreadsheetml/2006/main">
  <sheetPr codeName="Sheet1">
    <outlinePr summaryBelow="1" summaryRight="1"/>
    <pageSetUpPr fitToPage="1"/>
  </sheetPr>
  <dimension ref="A1:C52"/>
  <sheetViews>
    <sheetView zoomScaleNormal="100" workbookViewId="0">
      <selection activeCell="B8" sqref="B8"/>
    </sheetView>
  </sheetViews>
  <sheetFormatPr baseColWidth="8" defaultColWidth="8.85546875" defaultRowHeight="15"/>
  <cols>
    <col width="22.85546875" bestFit="1" customWidth="1" style="29" min="1" max="1"/>
    <col width="100.42578125" customWidth="1" style="29" min="2" max="2"/>
    <col width="8.85546875" customWidth="1" style="29" min="3" max="3"/>
    <col width="8.85546875" customWidth="1" style="29" min="4" max="16384"/>
  </cols>
  <sheetData>
    <row r="1" ht="24.95" customFormat="1" customHeight="1" s="27">
      <c r="A1" s="26" t="inlineStr">
        <is>
          <t xml:space="preserve">OWASP Software Assurance Maturity Model (SAMM) </t>
        </is>
      </c>
      <c r="B1" s="26" t="n"/>
    </row>
    <row r="2">
      <c r="A2" s="28" t="n"/>
      <c r="B2" s="28" t="n"/>
    </row>
    <row r="3">
      <c r="A3" s="28" t="inlineStr">
        <is>
          <t>Version:</t>
        </is>
      </c>
      <c r="B3" s="30" t="inlineStr">
        <is>
          <t>'v2.1.0</t>
        </is>
      </c>
    </row>
    <row r="4">
      <c r="A4" s="28" t="n"/>
      <c r="B4" s="28" t="n"/>
    </row>
    <row r="5" ht="42" customHeight="1" s="721">
      <c r="A5" s="28" t="inlineStr">
        <is>
          <t>Description:</t>
        </is>
      </c>
      <c r="B5" s="31" t="inlineStr">
        <is>
          <t>Our mission is to provide an effective and measurable way for all types of organizations to analyze and improve their software security posture. We want to raise awareness and educate organizations on how to design, develop, and deploy secure software through our self-assessment model.</t>
        </is>
      </c>
    </row>
    <row r="7">
      <c r="A7" s="28" t="inlineStr">
        <is>
          <t>License:</t>
        </is>
      </c>
      <c r="B7" s="28" t="inlineStr">
        <is>
          <t>Creative Commons Attribution-ShareAlike 4.0 License</t>
        </is>
      </c>
    </row>
    <row r="8" ht="42" customHeight="1" s="721">
      <c r="A8" s="28" t="n"/>
      <c r="B8" s="31" t="inlineStr">
        <is>
          <t>This work is licensed under the Creative Commons Attribution-Share Alike 3.0 License. To view a copy of this license, visit http://creativecommons.org/licenses/by-sa/3.0/legalcode; or, (b) send a letter to Creative Commons, 171 2nd Street, Suite 300, San Francisco, California, 94105, USA.</t>
        </is>
      </c>
    </row>
    <row r="35">
      <c r="A35" s="28" t="inlineStr">
        <is>
          <t>Element:</t>
        </is>
      </c>
      <c r="B35" s="28" t="inlineStr">
        <is>
          <t>Toolbox for v2.0</t>
        </is>
      </c>
    </row>
    <row r="36">
      <c r="A36" s="28" t="inlineStr">
        <is>
          <t>Authors:</t>
        </is>
      </c>
      <c r="B36" s="28" t="inlineStr">
        <is>
          <t>Yan Kravchenko, multiple core team members</t>
        </is>
      </c>
    </row>
    <row r="37">
      <c r="A37" s="28" t="inlineStr">
        <is>
          <t>Contributors:</t>
        </is>
      </c>
      <c r="B37" s="28" t="inlineStr">
        <is>
          <t>The SAMM project team</t>
        </is>
      </c>
    </row>
    <row r="39">
      <c r="A39" s="28" t="inlineStr">
        <is>
          <t>Element:</t>
        </is>
      </c>
      <c r="B39" s="28" t="inlineStr">
        <is>
          <t>Toolbox for v1.5</t>
        </is>
      </c>
    </row>
    <row r="40">
      <c r="A40" s="28" t="inlineStr">
        <is>
          <t>Authors:</t>
        </is>
      </c>
      <c r="B40" s="28" t="inlineStr">
        <is>
          <t>Brian Glas</t>
        </is>
      </c>
    </row>
    <row r="41">
      <c r="A41" s="28" t="n"/>
      <c r="B41" s="28" t="n"/>
    </row>
    <row r="42">
      <c r="A42" s="28" t="inlineStr">
        <is>
          <t>Element:</t>
        </is>
      </c>
      <c r="B42" s="28" t="inlineStr">
        <is>
          <t>Roadmap Chart Template v1.0</t>
        </is>
      </c>
    </row>
    <row r="43">
      <c r="A43" s="28" t="inlineStr">
        <is>
          <t>Author:</t>
        </is>
      </c>
      <c r="B43" s="28" t="inlineStr">
        <is>
          <t>Colin Watson</t>
        </is>
      </c>
    </row>
    <row r="44">
      <c r="A44" s="28" t="inlineStr">
        <is>
          <t>Contributors:</t>
        </is>
      </c>
      <c r="B44" s="28" t="inlineStr">
        <is>
          <t>Aidan Lynch</t>
        </is>
      </c>
    </row>
    <row r="45">
      <c r="A45" s="28" t="n"/>
      <c r="B45" s="28" t="n"/>
    </row>
    <row r="46">
      <c r="A46" s="28" t="inlineStr">
        <is>
          <t>Element:</t>
        </is>
      </c>
      <c r="B46" s="28" t="inlineStr">
        <is>
          <t>Interview Template v1.0</t>
        </is>
      </c>
    </row>
    <row r="47">
      <c r="A47" s="28" t="inlineStr">
        <is>
          <t>Author(s):</t>
        </is>
      </c>
      <c r="B47" s="28" t="inlineStr">
        <is>
          <t>Nick Coblentz, Eoin Keary, and Seba Deleersnyder</t>
        </is>
      </c>
    </row>
    <row r="48">
      <c r="A48" s="28" t="inlineStr">
        <is>
          <t>Contributors:</t>
        </is>
      </c>
      <c r="B48" s="28" t="n"/>
    </row>
    <row r="49">
      <c r="A49" s="28" t="n"/>
      <c r="B49" s="28" t="n"/>
    </row>
    <row r="50" ht="27.95" customHeight="1" s="721">
      <c r="A50" s="32" t="inlineStr">
        <is>
          <t>SAMM</t>
        </is>
      </c>
      <c r="B50" s="33" t="inlineStr">
        <is>
          <t>The Software Assurance Maturity Model (SAMM) was created by Pravir Chandra and is now an Open Web Application Security Project (OWASP) project.</t>
        </is>
      </c>
      <c r="C50" s="34" t="n"/>
    </row>
    <row r="51">
      <c r="A51" s="32" t="n"/>
      <c r="B51" s="32" t="inlineStr">
        <is>
          <t>SAMM is licensed under the Creative Commons Attribution-Share Alike 4.0 License</t>
        </is>
      </c>
      <c r="C51" s="34" t="n"/>
    </row>
    <row r="52">
      <c r="A52" s="32" t="n"/>
      <c r="B52" s="35" t="inlineStr">
        <is>
          <t>https://owaspsamm.org/</t>
        </is>
      </c>
      <c r="C52" s="34" t="n"/>
    </row>
  </sheetData>
  <sheetProtection selectLockedCells="0" selectUnlockedCells="0" sheet="1" objects="0" insertRows="1" insertHyperlinks="1" autoFilter="1" scenarios="0" formatColumns="1" deleteColumns="1" insertColumns="1" pivotTables="1" deleteRows="1" formatCells="1" formatRows="1" sort="1"/>
  <pageMargins left="0.7480314960629921" right="0.7480314960629921" top="0.3937007874015748" bottom="0.3937007874015748" header="0.5118110236220472" footer="0.5118110236220472"/>
  <pageSetup orientation="portrait" paperSize="9" scale="71"/>
</worksheet>
</file>

<file path=xl/worksheets/sheet10.xml><?xml version="1.0" encoding="utf-8"?>
<worksheet xmlns="http://schemas.openxmlformats.org/spreadsheetml/2006/main">
  <sheetPr codeName="Sheet9">
    <outlinePr summaryBelow="1" summaryRight="1"/>
    <pageSetUpPr/>
  </sheetPr>
  <dimension ref="A1:I25"/>
  <sheetViews>
    <sheetView workbookViewId="0">
      <selection activeCell="A1" sqref="A1"/>
    </sheetView>
  </sheetViews>
  <sheetFormatPr baseColWidth="8" defaultColWidth="11.42578125" defaultRowHeight="12.75"/>
  <cols>
    <col width="15.85546875" bestFit="1" customWidth="1" style="721" min="1" max="1"/>
    <col width="33.42578125" bestFit="1" customWidth="1" style="721" min="3" max="3"/>
    <col width="27.42578125" customWidth="1" style="721" min="4" max="4"/>
    <col width="29.5703125" customWidth="1" style="721" min="5" max="5"/>
  </cols>
  <sheetData>
    <row r="1">
      <c r="A1" t="inlineStr">
        <is>
          <t>ANS_SET_CODE</t>
        </is>
      </c>
      <c r="B1" t="inlineStr">
        <is>
          <t>A</t>
        </is>
      </c>
      <c r="C1" t="inlineStr">
        <is>
          <t>B</t>
        </is>
      </c>
      <c r="D1" t="inlineStr">
        <is>
          <t>C</t>
        </is>
      </c>
      <c r="E1" t="inlineStr">
        <is>
          <t>D</t>
        </is>
      </c>
      <c r="F1" t="inlineStr">
        <is>
          <t>A_W</t>
        </is>
      </c>
      <c r="G1" t="inlineStr">
        <is>
          <t>B_W</t>
        </is>
      </c>
      <c r="H1" t="inlineStr">
        <is>
          <t>C_W</t>
        </is>
      </c>
      <c r="I1" t="inlineStr">
        <is>
          <t>D_W</t>
        </is>
      </c>
    </row>
    <row r="2">
      <c r="A2" t="n">
        <v>0</v>
      </c>
      <c r="B2" t="inlineStr">
        <is>
          <t>No</t>
        </is>
      </c>
      <c r="C2" t="inlineStr">
        <is>
          <t>Yes, for some applications</t>
        </is>
      </c>
      <c r="D2" t="inlineStr">
        <is>
          <t>Yes, for at least half of the applications</t>
        </is>
      </c>
      <c r="E2" t="inlineStr">
        <is>
          <t>Yes, for most or all of the applications</t>
        </is>
      </c>
      <c r="F2" t="n">
        <v>0</v>
      </c>
      <c r="G2" t="n">
        <v>0.25</v>
      </c>
      <c r="H2" t="n">
        <v>0.5</v>
      </c>
      <c r="I2" t="n">
        <v>1</v>
      </c>
    </row>
    <row r="3">
      <c r="A3" t="n">
        <v>1</v>
      </c>
      <c r="B3" t="inlineStr">
        <is>
          <t>No</t>
        </is>
      </c>
      <c r="C3" t="inlineStr">
        <is>
          <t>Yes, some of them</t>
        </is>
      </c>
      <c r="D3" t="inlineStr">
        <is>
          <t>Yes, at least half of them</t>
        </is>
      </c>
      <c r="E3" t="inlineStr">
        <is>
          <t>Yes, most or all of them</t>
        </is>
      </c>
      <c r="F3" t="n">
        <v>0</v>
      </c>
      <c r="G3" t="n">
        <v>0.25</v>
      </c>
      <c r="H3" t="n">
        <v>0.5</v>
      </c>
      <c r="I3" t="n">
        <v>1</v>
      </c>
    </row>
    <row r="4">
      <c r="A4" t="n">
        <v>2</v>
      </c>
      <c r="B4" t="inlineStr">
        <is>
          <t>No</t>
        </is>
      </c>
      <c r="C4" t="inlineStr">
        <is>
          <t>Yes, some content</t>
        </is>
      </c>
      <c r="D4" t="inlineStr">
        <is>
          <t>Yes, at least half of the content</t>
        </is>
      </c>
      <c r="E4" t="inlineStr">
        <is>
          <t>Yes, most or all of the content</t>
        </is>
      </c>
      <c r="F4" t="n">
        <v>0</v>
      </c>
      <c r="G4" t="n">
        <v>0.25</v>
      </c>
      <c r="H4" t="n">
        <v>0.5</v>
      </c>
      <c r="I4" t="n">
        <v>1</v>
      </c>
    </row>
    <row r="5">
      <c r="A5" t="n">
        <v>3</v>
      </c>
      <c r="B5" t="inlineStr">
        <is>
          <t>No</t>
        </is>
      </c>
      <c r="C5" t="inlineStr">
        <is>
          <t>Yes, for some of the training</t>
        </is>
      </c>
      <c r="D5" t="inlineStr">
        <is>
          <t>Yes, for at least half of the training</t>
        </is>
      </c>
      <c r="E5" t="inlineStr">
        <is>
          <t>Yes, for most or all of the training</t>
        </is>
      </c>
      <c r="F5" t="n">
        <v>0</v>
      </c>
      <c r="G5" t="n">
        <v>0.25</v>
      </c>
      <c r="H5" t="n">
        <v>0.5</v>
      </c>
      <c r="I5" t="n">
        <v>1</v>
      </c>
    </row>
    <row r="6">
      <c r="A6" t="n">
        <v>4</v>
      </c>
      <c r="B6" t="inlineStr">
        <is>
          <t>No</t>
        </is>
      </c>
      <c r="C6" t="inlineStr">
        <is>
          <t>Yes, some of the time</t>
        </is>
      </c>
      <c r="D6" t="inlineStr">
        <is>
          <t>Yes, at least half of the time</t>
        </is>
      </c>
      <c r="E6" t="inlineStr">
        <is>
          <t>Yes, most or all of the time</t>
        </is>
      </c>
      <c r="F6" t="n">
        <v>0</v>
      </c>
      <c r="G6" t="n">
        <v>0.25</v>
      </c>
      <c r="H6" t="n">
        <v>0.5</v>
      </c>
      <c r="I6" t="n">
        <v>1</v>
      </c>
    </row>
    <row r="7">
      <c r="A7" t="n">
        <v>5</v>
      </c>
      <c r="B7" t="inlineStr">
        <is>
          <t>No</t>
        </is>
      </c>
      <c r="C7" t="inlineStr">
        <is>
          <t>Yes, we started implementing it</t>
        </is>
      </c>
      <c r="D7" t="inlineStr">
        <is>
          <t>Yes, for part of the organization</t>
        </is>
      </c>
      <c r="E7" t="inlineStr">
        <is>
          <t>Yes, for the entire organization</t>
        </is>
      </c>
      <c r="F7" t="n">
        <v>0</v>
      </c>
      <c r="G7" t="n">
        <v>0.25</v>
      </c>
      <c r="H7" t="n">
        <v>0.5</v>
      </c>
      <c r="I7" t="n">
        <v>1</v>
      </c>
    </row>
    <row r="8">
      <c r="A8" t="n">
        <v>6</v>
      </c>
      <c r="B8" t="inlineStr">
        <is>
          <t>No</t>
        </is>
      </c>
      <c r="C8" t="inlineStr">
        <is>
          <t>Yes, for some components</t>
        </is>
      </c>
      <c r="D8" t="inlineStr">
        <is>
          <t>Yes, for at least half of the components</t>
        </is>
      </c>
      <c r="E8" t="inlineStr">
        <is>
          <t>Yes, for most or all of the components</t>
        </is>
      </c>
      <c r="F8" t="n">
        <v>0</v>
      </c>
      <c r="G8" t="n">
        <v>0.25</v>
      </c>
      <c r="H8" t="n">
        <v>0.5</v>
      </c>
      <c r="I8" t="n">
        <v>1</v>
      </c>
    </row>
    <row r="9">
      <c r="A9" t="n">
        <v>7</v>
      </c>
      <c r="B9" t="inlineStr">
        <is>
          <t>No</t>
        </is>
      </c>
      <c r="C9" t="inlineStr">
        <is>
          <t>Yes, for some incidents</t>
        </is>
      </c>
      <c r="D9" t="inlineStr">
        <is>
          <t>Yes, for at least half of the incidents</t>
        </is>
      </c>
      <c r="E9" t="inlineStr">
        <is>
          <t>Yes, for most or all of the incidents</t>
        </is>
      </c>
      <c r="F9" t="n">
        <v>0</v>
      </c>
      <c r="G9" t="n">
        <v>0.25</v>
      </c>
      <c r="H9" t="n">
        <v>0.5</v>
      </c>
      <c r="I9" t="n">
        <v>1</v>
      </c>
    </row>
    <row r="10">
      <c r="A10" t="n">
        <v>8</v>
      </c>
      <c r="B10" t="inlineStr">
        <is>
          <t>No</t>
        </is>
      </c>
      <c r="C10" t="inlineStr">
        <is>
          <t>Yes, for some incident types</t>
        </is>
      </c>
      <c r="D10" t="inlineStr">
        <is>
          <t>Yes, for at least half of the incident types</t>
        </is>
      </c>
      <c r="E10" t="inlineStr">
        <is>
          <t>Yes, for most or all of the incident types</t>
        </is>
      </c>
      <c r="F10" t="n">
        <v>0</v>
      </c>
      <c r="G10" t="n">
        <v>0.25</v>
      </c>
      <c r="H10" t="n">
        <v>0.5</v>
      </c>
      <c r="I10" t="n">
        <v>1</v>
      </c>
    </row>
    <row r="11">
      <c r="A11" t="n">
        <v>9</v>
      </c>
      <c r="B11" t="inlineStr">
        <is>
          <t>No</t>
        </is>
      </c>
      <c r="C11" t="inlineStr">
        <is>
          <t>Yes, for some of our data</t>
        </is>
      </c>
      <c r="D11" t="inlineStr">
        <is>
          <t>Yes, for at least half of our data</t>
        </is>
      </c>
      <c r="E11" t="inlineStr">
        <is>
          <t>Yes, for most or all of our data</t>
        </is>
      </c>
      <c r="F11" t="n">
        <v>0</v>
      </c>
      <c r="G11" t="n">
        <v>0.25</v>
      </c>
      <c r="H11" t="n">
        <v>0.5</v>
      </c>
      <c r="I11" t="n">
        <v>1</v>
      </c>
    </row>
    <row r="12">
      <c r="A12" t="n">
        <v>10</v>
      </c>
      <c r="B12" t="inlineStr">
        <is>
          <t>No</t>
        </is>
      </c>
      <c r="C12" t="inlineStr">
        <is>
          <t>Yes, we do it when requested</t>
        </is>
      </c>
      <c r="D12" t="inlineStr">
        <is>
          <t>Yes, we do it every few years</t>
        </is>
      </c>
      <c r="E12" t="inlineStr">
        <is>
          <t>Yes, we do it at least annually</t>
        </is>
      </c>
      <c r="F12" t="n">
        <v>0</v>
      </c>
      <c r="G12" t="n">
        <v>0.25</v>
      </c>
      <c r="H12" t="n">
        <v>0.5</v>
      </c>
      <c r="I12" t="n">
        <v>1</v>
      </c>
    </row>
    <row r="13">
      <c r="A13" t="n">
        <v>11</v>
      </c>
      <c r="B13" t="inlineStr">
        <is>
          <t>No</t>
        </is>
      </c>
      <c r="C13" t="inlineStr">
        <is>
          <t>Yes, for some of the assets</t>
        </is>
      </c>
      <c r="D13" t="inlineStr">
        <is>
          <t>Yes, for at least half of the assets</t>
        </is>
      </c>
      <c r="E13" t="inlineStr">
        <is>
          <t>Yes, for most or all of the assets</t>
        </is>
      </c>
      <c r="F13" t="n">
        <v>0</v>
      </c>
      <c r="G13" t="n">
        <v>0.25</v>
      </c>
      <c r="H13" t="n">
        <v>0.5</v>
      </c>
      <c r="I13" t="n">
        <v>1</v>
      </c>
    </row>
    <row r="14">
      <c r="A14" t="n">
        <v>12</v>
      </c>
      <c r="B14" t="inlineStr">
        <is>
          <t>No</t>
        </is>
      </c>
      <c r="C14" t="inlineStr">
        <is>
          <t>Yes, for some of the technology domains</t>
        </is>
      </c>
      <c r="D14" t="inlineStr">
        <is>
          <t>Yes, for at least half of the technology domains</t>
        </is>
      </c>
      <c r="E14" t="inlineStr">
        <is>
          <t>Yes, for most or all of the technology domains</t>
        </is>
      </c>
      <c r="F14" t="n">
        <v>0</v>
      </c>
      <c r="G14" t="n">
        <v>0.25</v>
      </c>
      <c r="H14" t="n">
        <v>0.5</v>
      </c>
      <c r="I14" t="n">
        <v>1</v>
      </c>
    </row>
    <row r="15">
      <c r="A15" t="n">
        <v>13</v>
      </c>
      <c r="B15" t="inlineStr">
        <is>
          <t>No</t>
        </is>
      </c>
      <c r="C15" t="inlineStr">
        <is>
          <t>Yes, it covers general risks</t>
        </is>
      </c>
      <c r="D15" t="inlineStr">
        <is>
          <t>Yes, it covers organization-specific risks</t>
        </is>
      </c>
      <c r="E15" t="inlineStr">
        <is>
          <t>Yes, it covers risks and opportunities</t>
        </is>
      </c>
      <c r="F15" t="n">
        <v>0</v>
      </c>
      <c r="G15" t="n">
        <v>0.25</v>
      </c>
      <c r="H15" t="n">
        <v>0.5</v>
      </c>
      <c r="I15" t="n">
        <v>1</v>
      </c>
    </row>
    <row r="16">
      <c r="A16" t="n">
        <v>14</v>
      </c>
      <c r="B16" t="inlineStr">
        <is>
          <t>No</t>
        </is>
      </c>
      <c r="C16" t="inlineStr">
        <is>
          <t>Yes, we review it annually</t>
        </is>
      </c>
      <c r="D16" t="inlineStr">
        <is>
          <t>Yes, we consult the plan before making significant decisions</t>
        </is>
      </c>
      <c r="E16" t="inlineStr">
        <is>
          <t>Yes, we consult the plan often, and it is aligned with our application security strategy</t>
        </is>
      </c>
      <c r="F16" t="n">
        <v>0</v>
      </c>
      <c r="G16" t="n">
        <v>0.25</v>
      </c>
      <c r="H16" t="n">
        <v>0.5</v>
      </c>
      <c r="I16" t="n">
        <v>1</v>
      </c>
    </row>
    <row r="17">
      <c r="A17" t="n">
        <v>15</v>
      </c>
      <c r="B17" t="inlineStr">
        <is>
          <t>No</t>
        </is>
      </c>
      <c r="C17" t="inlineStr">
        <is>
          <t>Yes, but review is ad-hoc</t>
        </is>
      </c>
      <c r="D17" t="inlineStr">
        <is>
          <t>Yes, we review it at regular times</t>
        </is>
      </c>
      <c r="E17" t="inlineStr">
        <is>
          <t>Yes, we review it at least annually</t>
        </is>
      </c>
      <c r="F17" t="n">
        <v>0</v>
      </c>
      <c r="G17" t="n">
        <v>0.25</v>
      </c>
      <c r="H17" t="n">
        <v>0.5</v>
      </c>
      <c r="I17" t="n">
        <v>1</v>
      </c>
    </row>
    <row r="18">
      <c r="A18" t="n">
        <v>16</v>
      </c>
      <c r="B18" t="inlineStr">
        <is>
          <t>No</t>
        </is>
      </c>
      <c r="C18" t="inlineStr">
        <is>
          <t>Yes, for one metrics category</t>
        </is>
      </c>
      <c r="D18" t="inlineStr">
        <is>
          <t>Yes, for two metrics categories</t>
        </is>
      </c>
      <c r="E18" t="inlineStr">
        <is>
          <t>Yes, for all three metrics categories</t>
        </is>
      </c>
      <c r="F18" t="n">
        <v>0</v>
      </c>
      <c r="G18" t="n">
        <v>0.25</v>
      </c>
      <c r="H18" t="n">
        <v>0.5</v>
      </c>
      <c r="I18" t="n">
        <v>1</v>
      </c>
    </row>
    <row r="19">
      <c r="A19" t="n">
        <v>17</v>
      </c>
      <c r="B19" t="inlineStr">
        <is>
          <t>No</t>
        </is>
      </c>
      <c r="C19" t="inlineStr">
        <is>
          <t>Yes, sporadically</t>
        </is>
      </c>
      <c r="D19" t="inlineStr">
        <is>
          <t>Yes, upon change of the application</t>
        </is>
      </c>
      <c r="E19" t="inlineStr">
        <is>
          <t>Yes, at least annually</t>
        </is>
      </c>
      <c r="F19" t="n">
        <v>0</v>
      </c>
      <c r="G19" t="n">
        <v>0.25</v>
      </c>
      <c r="H19" t="n">
        <v>0.5</v>
      </c>
      <c r="I19" t="n">
        <v>1</v>
      </c>
    </row>
    <row r="20">
      <c r="A20" t="n">
        <v>18</v>
      </c>
      <c r="B20" t="inlineStr">
        <is>
          <t>No</t>
        </is>
      </c>
      <c r="C20" t="inlineStr">
        <is>
          <t>Yes, for some of the metrics</t>
        </is>
      </c>
      <c r="D20" t="inlineStr">
        <is>
          <t>Yes, for at least half of the metrics</t>
        </is>
      </c>
      <c r="E20" t="inlineStr">
        <is>
          <t>Yes, for most or all of the metrics</t>
        </is>
      </c>
      <c r="F20" t="n">
        <v>0</v>
      </c>
      <c r="G20" t="n">
        <v>0.25</v>
      </c>
      <c r="H20" t="n">
        <v>0.5</v>
      </c>
      <c r="I20" t="n">
        <v>1</v>
      </c>
    </row>
    <row r="21">
      <c r="A21" t="n">
        <v>19</v>
      </c>
      <c r="B21" t="inlineStr">
        <is>
          <t>No</t>
        </is>
      </c>
      <c r="C21" t="inlineStr">
        <is>
          <t>Yes, but reporting is ad-hoc</t>
        </is>
      </c>
      <c r="D21" t="inlineStr">
        <is>
          <t>Yes, we report at regular times</t>
        </is>
      </c>
      <c r="E21" t="inlineStr">
        <is>
          <t>Yes, we report at least annually</t>
        </is>
      </c>
      <c r="F21" t="n">
        <v>0</v>
      </c>
      <c r="G21" t="n">
        <v>0.25</v>
      </c>
      <c r="H21" t="n">
        <v>0.5</v>
      </c>
      <c r="I21" t="n">
        <v>1</v>
      </c>
    </row>
    <row r="22">
      <c r="A22" t="n">
        <v>20</v>
      </c>
      <c r="B22" t="inlineStr">
        <is>
          <t>No</t>
        </is>
      </c>
      <c r="C22" t="inlineStr">
        <is>
          <t>Yes, for some obligations</t>
        </is>
      </c>
      <c r="D22" t="inlineStr">
        <is>
          <t>Yes, for at least half of the obligations</t>
        </is>
      </c>
      <c r="E22" t="inlineStr">
        <is>
          <t>Yes, for most or all of the obligations</t>
        </is>
      </c>
      <c r="F22" t="n">
        <v>0</v>
      </c>
      <c r="G22" t="n">
        <v>0.25</v>
      </c>
      <c r="H22" t="n">
        <v>0.5</v>
      </c>
      <c r="I22" t="n">
        <v>1</v>
      </c>
    </row>
    <row r="23">
      <c r="A23" t="n">
        <v>21</v>
      </c>
      <c r="B23" t="inlineStr">
        <is>
          <t>No</t>
        </is>
      </c>
      <c r="C23" t="inlineStr">
        <is>
          <t>Yes, for some teams</t>
        </is>
      </c>
      <c r="D23" t="inlineStr">
        <is>
          <t>Yes, for at least half of the teams</t>
        </is>
      </c>
      <c r="E23" t="inlineStr">
        <is>
          <t>Yes, for most or all of the teams</t>
        </is>
      </c>
      <c r="F23" t="n">
        <v>0</v>
      </c>
      <c r="G23" t="n">
        <v>0.25</v>
      </c>
      <c r="H23" t="n">
        <v>0.5</v>
      </c>
      <c r="I23" t="n">
        <v>1</v>
      </c>
    </row>
    <row r="24">
      <c r="A24" t="n">
        <v>22</v>
      </c>
      <c r="B24" t="inlineStr">
        <is>
          <t>No</t>
        </is>
      </c>
      <c r="C24" t="inlineStr">
        <is>
          <t>Yes, some of it</t>
        </is>
      </c>
      <c r="D24" t="inlineStr">
        <is>
          <t>Yes, at least half of it</t>
        </is>
      </c>
      <c r="E24" t="inlineStr">
        <is>
          <t>Yes, most or all of it</t>
        </is>
      </c>
      <c r="F24" t="n">
        <v>0</v>
      </c>
      <c r="G24" t="n">
        <v>0.25</v>
      </c>
      <c r="H24" t="n">
        <v>0.5</v>
      </c>
      <c r="I24" t="n">
        <v>1</v>
      </c>
    </row>
    <row r="25">
      <c r="A25" t="n">
        <v>23</v>
      </c>
      <c r="B25" t="inlineStr">
        <is>
          <t>No</t>
        </is>
      </c>
      <c r="C25" t="inlineStr">
        <is>
          <t>Yes, but we improve it ad-hoc</t>
        </is>
      </c>
      <c r="D25" t="inlineStr">
        <is>
          <t>Yes, we improve it at regular times</t>
        </is>
      </c>
      <c r="E25" t="inlineStr">
        <is>
          <t>Yes, we improve it at least annually</t>
        </is>
      </c>
      <c r="F25" t="n">
        <v>0</v>
      </c>
      <c r="G25" t="n">
        <v>0.25</v>
      </c>
      <c r="H25" t="n">
        <v>0.5</v>
      </c>
      <c r="I25" t="n">
        <v>1</v>
      </c>
    </row>
  </sheetData>
  <pageMargins left="0.7" right="0.7" top="0.75" bottom="0.75" header="0.3" footer="0.3"/>
  <pageSetup orientation="portrait" paperSize="9" horizontalDpi="0" verticalDpi="0"/>
</worksheet>
</file>

<file path=xl/worksheets/sheet11.xml><?xml version="1.0" encoding="utf-8"?>
<worksheet xmlns="http://schemas.openxmlformats.org/spreadsheetml/2006/main">
  <sheetPr codeName="Sheet7">
    <outlinePr summaryBelow="1" summaryRight="1"/>
    <pageSetUpPr/>
  </sheetPr>
  <dimension ref="A1:A1"/>
  <sheetViews>
    <sheetView workbookViewId="0">
      <selection activeCell="A1" sqref="A1"/>
    </sheetView>
  </sheetViews>
  <sheetFormatPr baseColWidth="8" defaultColWidth="8.85546875" defaultRowHeight="12.75"/>
  <cols>
    <col width="170.42578125" customWidth="1" style="10" min="1" max="1"/>
    <col width="8.85546875" customWidth="1" style="10" min="2" max="2"/>
    <col width="8.85546875" customWidth="1" style="10" min="3" max="16384"/>
  </cols>
  <sheetData>
    <row r="1" ht="24.95" customHeight="1" s="721">
      <c r="A1" s="9" t="inlineStr">
        <is>
          <t>Software Assurance Maturity Model (SAMM) Roadmap Chart Template Background Images</t>
        </is>
      </c>
    </row>
  </sheetData>
  <pageMargins left="0.75" right="0.75" top="1" bottom="1" header="0.5" footer="0.5"/>
  <pageSetup orientation="portrait" paperSize="9"/>
</worksheet>
</file>

<file path=xl/worksheets/sheet2.xml><?xml version="1.0" encoding="utf-8"?>
<worksheet xmlns="http://schemas.openxmlformats.org/spreadsheetml/2006/main">
  <sheetPr>
    <tabColor theme="9"/>
    <outlinePr summaryBelow="1" summaryRight="1"/>
    <pageSetUpPr/>
  </sheetPr>
  <dimension ref="B1:M128"/>
  <sheetViews>
    <sheetView workbookViewId="0">
      <selection activeCell="D1" sqref="D1"/>
    </sheetView>
  </sheetViews>
  <sheetFormatPr baseColWidth="8" defaultColWidth="8.85546875" defaultRowHeight="15"/>
  <cols>
    <col width="8.85546875" customWidth="1" style="22" min="1" max="1"/>
    <col width="26.28515625" bestFit="1" customWidth="1" style="22" min="2" max="2"/>
    <col width="37.28515625" customWidth="1" style="21" min="3" max="3"/>
    <col width="90.85546875" customWidth="1" style="22" min="4" max="4"/>
    <col width="8.85546875" customWidth="1" style="22" min="5" max="5"/>
    <col hidden="1" width="8.7109375" customWidth="1" style="22" min="6" max="13"/>
    <col width="8.85546875" customWidth="1" style="22" min="14" max="16384"/>
  </cols>
  <sheetData>
    <row r="1" ht="285" customHeight="1" s="721">
      <c r="B1" s="468" t="inlineStr">
        <is>
          <t>This worksheet is for importing the data from this workbook into the SAMM Benchmarking system. Please complete the demographic data, all other data will auto-populate.</t>
        </is>
      </c>
      <c r="D1" s="24" t="inlineStr">
        <is>
          <t>To import this worksheet into your current SAMM worksheet follow these steps:
1. Have this workbook and your completed workbook open.
2. Right-clck the benchmark worksheet and choose "Move or Copy"
3. Change the workbook name to your SAMM workbook
4. Click Interview and check the box to make a copy
5. Once copied, open the Benchmark worksheet in your SAMM workbook
6. Click on the Formulas menu, and click "Show Formulas"
7. Ctrl-F and chose replace, enter in "[SAMM_spreadsheet]" and Replace All
8. Uncheck "Show Formulas", this should ensure that the auto linking is relative to your SAMM workbook.
9. Verify the scoring is represented in the table below.
10. Complete the demographic drop down selections.
11. Delete the company name if you desire before submission (it's not saved in the database either way)
12. Upload your file to https://bit.ly/sammbenchmarksubmission 
13. An automated process will move the file into a secure Azure Blob for processing and remove the file.
14. Confirm the file is no longer visible in the folder you uploaded to after approximately 5 minutes.
15. If you have any issues or questions please email brian.glas@owasp.org</t>
        </is>
      </c>
    </row>
    <row r="2">
      <c r="F2" s="22" t="inlineStr">
        <is>
          <t>Benchmark Lookups</t>
        </is>
      </c>
    </row>
    <row r="4">
      <c r="F4" s="22" t="inlineStr">
        <is>
          <t>Type of Assessment</t>
        </is>
      </c>
      <c r="G4" s="22" t="inlineStr">
        <is>
          <t>Scope</t>
        </is>
      </c>
      <c r="H4" s="22" t="inlineStr">
        <is>
          <t>Region</t>
        </is>
      </c>
      <c r="I4" s="22" t="inlineStr">
        <is>
          <t>Industry</t>
        </is>
      </c>
      <c r="J4" s="22" t="inlineStr">
        <is>
          <t>Developers</t>
        </is>
      </c>
      <c r="K4" s="22" t="inlineStr">
        <is>
          <t>App Security</t>
        </is>
      </c>
      <c r="L4" s="22" t="inlineStr">
        <is>
          <t>Champions</t>
        </is>
      </c>
      <c r="M4" s="22" t="inlineStr">
        <is>
          <t>SDL</t>
        </is>
      </c>
    </row>
    <row r="5">
      <c r="B5" s="22" t="inlineStr">
        <is>
          <t>Please complete this section</t>
        </is>
      </c>
      <c r="C5" s="25" t="inlineStr">
        <is>
          <t>Do not insert or delete lines</t>
        </is>
      </c>
      <c r="D5" s="25" t="inlineStr">
        <is>
          <t>Description</t>
        </is>
      </c>
      <c r="F5" s="22" t="inlineStr">
        <is>
          <t>Self-Assessment</t>
        </is>
      </c>
      <c r="G5" s="22" t="inlineStr">
        <is>
          <t>Company</t>
        </is>
      </c>
      <c r="H5" s="22" t="inlineStr">
        <is>
          <t>Africa</t>
        </is>
      </c>
      <c r="I5" s="22" t="inlineStr">
        <is>
          <t>Multiple</t>
        </is>
      </c>
      <c r="J5" s="22" t="inlineStr">
        <is>
          <t>1-100</t>
        </is>
      </c>
      <c r="K5" s="36" t="inlineStr">
        <is>
          <t>1-5</t>
        </is>
      </c>
      <c r="L5" s="36" t="inlineStr">
        <is>
          <t>0</t>
        </is>
      </c>
      <c r="M5" s="22" t="inlineStr">
        <is>
          <t>Waterfall</t>
        </is>
      </c>
    </row>
    <row r="6">
      <c r="F6" s="22" t="inlineStr">
        <is>
          <t>Third-Party Assessment</t>
        </is>
      </c>
      <c r="G6" s="22" t="inlineStr">
        <is>
          <t>Organization</t>
        </is>
      </c>
      <c r="H6" s="22" t="inlineStr">
        <is>
          <t>Asia-Pacific</t>
        </is>
      </c>
      <c r="I6" s="22" t="inlineStr">
        <is>
          <t>Government</t>
        </is>
      </c>
      <c r="J6" s="22" t="inlineStr">
        <is>
          <t>101-1000</t>
        </is>
      </c>
      <c r="K6" s="36" t="inlineStr">
        <is>
          <t>6-10</t>
        </is>
      </c>
      <c r="L6" s="36" t="inlineStr">
        <is>
          <t>1-20</t>
        </is>
      </c>
      <c r="M6" s="22" t="inlineStr">
        <is>
          <t>AgileFall</t>
        </is>
      </c>
    </row>
    <row r="7">
      <c r="B7" s="22" t="inlineStr">
        <is>
          <t>Version of SAMM</t>
        </is>
      </c>
      <c r="C7" s="21">
        <f>'Attribution and License'!B3</f>
        <v/>
      </c>
      <c r="D7" s="22" t="inlineStr">
        <is>
          <t>Automatic from the Attribution Page</t>
        </is>
      </c>
      <c r="G7" s="22" t="inlineStr">
        <is>
          <t>Team</t>
        </is>
      </c>
      <c r="H7" s="22" t="inlineStr">
        <is>
          <t>Europe</t>
        </is>
      </c>
      <c r="I7" s="22" t="inlineStr">
        <is>
          <t>Critical Infrastructure</t>
        </is>
      </c>
      <c r="J7" s="22" t="inlineStr">
        <is>
          <t>1001-10000</t>
        </is>
      </c>
      <c r="K7" s="36" t="inlineStr">
        <is>
          <t>11-20</t>
        </is>
      </c>
      <c r="L7" s="36" t="inlineStr">
        <is>
          <t>21-50</t>
        </is>
      </c>
      <c r="M7" s="22" t="inlineStr">
        <is>
          <t>Agile</t>
        </is>
      </c>
    </row>
    <row r="8">
      <c r="B8" s="22" t="inlineStr">
        <is>
          <t>Date of Assessment</t>
        </is>
      </c>
      <c r="C8" s="37">
        <f>Interview!D12</f>
        <v/>
      </c>
      <c r="D8" s="22" t="inlineStr">
        <is>
          <t>Automatic from the Interview Page</t>
        </is>
      </c>
      <c r="H8" s="22" t="inlineStr">
        <is>
          <t>Latin America</t>
        </is>
      </c>
      <c r="I8" s="22" t="inlineStr">
        <is>
          <t>Defense</t>
        </is>
      </c>
      <c r="J8" s="22" t="inlineStr">
        <is>
          <t>10000+</t>
        </is>
      </c>
      <c r="K8" s="36" t="inlineStr">
        <is>
          <t>20+</t>
        </is>
      </c>
      <c r="L8" s="36" t="inlineStr">
        <is>
          <t>51-100</t>
        </is>
      </c>
      <c r="M8" s="22" t="inlineStr">
        <is>
          <t>Other</t>
        </is>
      </c>
    </row>
    <row r="9">
      <c r="B9" s="22" t="inlineStr">
        <is>
          <t>Type of Assessment</t>
        </is>
      </c>
      <c r="D9" s="22" t="inlineStr">
        <is>
          <t>Choose the type of assessment</t>
        </is>
      </c>
      <c r="H9" s="22" t="inlineStr">
        <is>
          <t>North America</t>
        </is>
      </c>
      <c r="I9" s="22" t="inlineStr">
        <is>
          <t>Aerospace</t>
        </is>
      </c>
      <c r="K9" s="36" t="n"/>
      <c r="L9" s="36" t="inlineStr">
        <is>
          <t>100+</t>
        </is>
      </c>
    </row>
    <row r="10">
      <c r="B10" s="22" t="inlineStr">
        <is>
          <t>Scope of Assessment</t>
        </is>
      </c>
      <c r="D10" s="22" t="inlineStr">
        <is>
          <t>Scope can be full org, a department/business unit/etc, or an individual team</t>
        </is>
      </c>
      <c r="H10" s="22" t="inlineStr">
        <is>
          <t>Global</t>
        </is>
      </c>
      <c r="I10" s="22" t="inlineStr">
        <is>
          <t>Automotive</t>
        </is>
      </c>
      <c r="K10" s="36" t="n"/>
      <c r="L10" s="36" t="n"/>
    </row>
    <row r="11">
      <c r="B11" s="22" t="inlineStr">
        <is>
          <t>Geographic Region</t>
        </is>
      </c>
      <c r="D11" s="22" t="inlineStr">
        <is>
          <t>Select the best region</t>
        </is>
      </c>
      <c r="H11" s="22" t="inlineStr">
        <is>
          <t>Other</t>
        </is>
      </c>
      <c r="I11" s="22" t="inlineStr">
        <is>
          <t>Manufacturing</t>
        </is>
      </c>
      <c r="L11" s="36" t="n"/>
    </row>
    <row r="12">
      <c r="B12" s="22" t="inlineStr">
        <is>
          <t>Primary Industry</t>
        </is>
      </c>
      <c r="D12" s="22" t="inlineStr">
        <is>
          <t>Select the best fit for primary industry</t>
        </is>
      </c>
      <c r="I12" s="22" t="inlineStr">
        <is>
          <t>Healthcare</t>
        </is>
      </c>
      <c r="L12" s="36" t="n"/>
    </row>
    <row r="13">
      <c r="B13" s="22" t="inlineStr">
        <is>
          <t>Company Level of Developers</t>
        </is>
      </c>
      <c r="D13" s="22" t="inlineStr">
        <is>
          <t>How many developers within the company (estimated)</t>
        </is>
      </c>
      <c r="I13" s="22" t="inlineStr">
        <is>
          <t>Finance</t>
        </is>
      </c>
    </row>
    <row r="14">
      <c r="B14" s="22" t="inlineStr">
        <is>
          <t>Company Level of App Security</t>
        </is>
      </c>
      <c r="D14" s="22" t="inlineStr">
        <is>
          <t>How many application security personnel in the company (estimated)</t>
        </is>
      </c>
      <c r="I14" s="22" t="inlineStr">
        <is>
          <t>Fintech</t>
        </is>
      </c>
    </row>
    <row r="15">
      <c r="B15" s="22" t="inlineStr">
        <is>
          <t>Company Security Champions</t>
        </is>
      </c>
      <c r="D15" s="22" t="inlineStr">
        <is>
          <t>How many security champions in the company (estimated)</t>
        </is>
      </c>
      <c r="I15" s="22" t="inlineStr">
        <is>
          <t>IoT</t>
        </is>
      </c>
    </row>
    <row r="16">
      <c r="B16" s="22" t="inlineStr">
        <is>
          <t>Target Level of Developers</t>
        </is>
      </c>
      <c r="D16" s="22" t="inlineStr">
        <is>
          <t>How many developers within the scope of the assessment (estimated)</t>
        </is>
      </c>
      <c r="I16" s="22" t="inlineStr">
        <is>
          <t>Cloud</t>
        </is>
      </c>
    </row>
    <row r="17">
      <c r="B17" s="22" t="inlineStr">
        <is>
          <t>Primary SDL Methodology</t>
        </is>
      </c>
      <c r="D17" s="22" t="inlineStr">
        <is>
          <t>Primary software development methodology</t>
        </is>
      </c>
      <c r="I17" s="22" t="inlineStr">
        <is>
          <t>ISV</t>
        </is>
      </c>
    </row>
    <row r="18">
      <c r="B18" s="22" t="inlineStr">
        <is>
          <t>Composite Score</t>
        </is>
      </c>
      <c r="C18" s="38">
        <f>Scorecard!J19</f>
        <v/>
      </c>
      <c r="D18" s="22" t="inlineStr">
        <is>
          <t>Automatic from the Scorecard Sheet</t>
        </is>
      </c>
      <c r="I18" s="22" t="inlineStr">
        <is>
          <t>Retail</t>
        </is>
      </c>
    </row>
    <row r="19">
      <c r="B19" s="22" t="inlineStr">
        <is>
          <t>Governance Score</t>
        </is>
      </c>
      <c r="C19" s="38">
        <f>Scorecard!J14</f>
        <v/>
      </c>
      <c r="D19" s="22" t="inlineStr">
        <is>
          <t>Automatic from the Scorecard Sheet</t>
        </is>
      </c>
      <c r="I19" s="22" t="inlineStr">
        <is>
          <t>Other</t>
        </is>
      </c>
    </row>
    <row r="20">
      <c r="B20" s="22" t="inlineStr">
        <is>
          <t>Design Score</t>
        </is>
      </c>
      <c r="C20" s="38">
        <f>Scorecard!J15</f>
        <v/>
      </c>
      <c r="D20" s="22" t="inlineStr">
        <is>
          <t>Automatic from the Scorecard Sheet</t>
        </is>
      </c>
    </row>
    <row r="21">
      <c r="B21" s="22" t="inlineStr">
        <is>
          <t>Implementation Score</t>
        </is>
      </c>
      <c r="C21" s="38">
        <f>Scorecard!J16</f>
        <v/>
      </c>
      <c r="D21" s="22" t="inlineStr">
        <is>
          <t>Automatic from the Scorecard Sheet</t>
        </is>
      </c>
    </row>
    <row r="22">
      <c r="B22" s="22" t="inlineStr">
        <is>
          <t>Verification Score</t>
        </is>
      </c>
      <c r="C22" s="38">
        <f>Scorecard!J17</f>
        <v/>
      </c>
      <c r="D22" s="22" t="inlineStr">
        <is>
          <t>Automatic from the Scorecard Sheet</t>
        </is>
      </c>
    </row>
    <row r="23">
      <c r="B23" s="22" t="inlineStr">
        <is>
          <t>Operations Score</t>
        </is>
      </c>
      <c r="C23" s="38">
        <f>Scorecard!J18</f>
        <v/>
      </c>
      <c r="D23" s="22" t="inlineStr">
        <is>
          <t>Automatic from the Scorecard Sheet</t>
        </is>
      </c>
    </row>
    <row r="24">
      <c r="B24" s="22">
        <f>Scorecard!B14</f>
        <v/>
      </c>
      <c r="C24" s="38">
        <f>Scorecard!C14</f>
        <v/>
      </c>
      <c r="D24" s="22" t="inlineStr">
        <is>
          <t>Automatic from the Scorecard Sheet</t>
        </is>
      </c>
    </row>
    <row r="25">
      <c r="B25" s="22">
        <f>Scorecard!B15</f>
        <v/>
      </c>
      <c r="C25" s="38">
        <f>Scorecard!C15</f>
        <v/>
      </c>
      <c r="D25" s="22" t="inlineStr">
        <is>
          <t>Automatic from the Scorecard Sheet</t>
        </is>
      </c>
    </row>
    <row r="26">
      <c r="B26" s="22">
        <f>Scorecard!B16</f>
        <v/>
      </c>
      <c r="C26" s="38">
        <f>Scorecard!C16</f>
        <v/>
      </c>
      <c r="D26" s="22" t="inlineStr">
        <is>
          <t>Automatic from the Scorecard Sheet</t>
        </is>
      </c>
    </row>
    <row r="27">
      <c r="B27" s="22">
        <f>Scorecard!B17</f>
        <v/>
      </c>
      <c r="C27" s="38">
        <f>Scorecard!C17</f>
        <v/>
      </c>
      <c r="D27" s="22" t="inlineStr">
        <is>
          <t>Automatic from the Scorecard Sheet</t>
        </is>
      </c>
    </row>
    <row r="28">
      <c r="B28" s="22">
        <f>Scorecard!B18</f>
        <v/>
      </c>
      <c r="C28" s="38">
        <f>Scorecard!C18</f>
        <v/>
      </c>
      <c r="D28" s="22" t="inlineStr">
        <is>
          <t>Automatic from the Scorecard Sheet</t>
        </is>
      </c>
    </row>
    <row r="29">
      <c r="B29" s="22">
        <f>Scorecard!B19</f>
        <v/>
      </c>
      <c r="C29" s="38">
        <f>Scorecard!C19</f>
        <v/>
      </c>
      <c r="D29" s="22" t="inlineStr">
        <is>
          <t>Automatic from the Scorecard Sheet</t>
        </is>
      </c>
    </row>
    <row r="30">
      <c r="B30" s="22">
        <f>Scorecard!B20</f>
        <v/>
      </c>
      <c r="C30" s="38">
        <f>Scorecard!C20</f>
        <v/>
      </c>
      <c r="D30" s="22" t="inlineStr">
        <is>
          <t>Automatic from the Scorecard Sheet</t>
        </is>
      </c>
    </row>
    <row r="31">
      <c r="B31" s="22">
        <f>Scorecard!B21</f>
        <v/>
      </c>
      <c r="C31" s="38">
        <f>Scorecard!C21</f>
        <v/>
      </c>
      <c r="D31" s="22" t="inlineStr">
        <is>
          <t>Automatic from the Scorecard Sheet</t>
        </is>
      </c>
    </row>
    <row r="32">
      <c r="B32" s="22">
        <f>Scorecard!B22</f>
        <v/>
      </c>
      <c r="C32" s="38">
        <f>Scorecard!C22</f>
        <v/>
      </c>
      <c r="D32" s="22" t="inlineStr">
        <is>
          <t>Automatic from the Scorecard Sheet</t>
        </is>
      </c>
    </row>
    <row r="33">
      <c r="B33" s="22">
        <f>Scorecard!B23</f>
        <v/>
      </c>
      <c r="C33" s="38">
        <f>Scorecard!C23</f>
        <v/>
      </c>
      <c r="D33" s="22" t="inlineStr">
        <is>
          <t>Automatic from the Scorecard Sheet</t>
        </is>
      </c>
    </row>
    <row r="34">
      <c r="B34" s="22">
        <f>Scorecard!B24</f>
        <v/>
      </c>
      <c r="C34" s="38">
        <f>Scorecard!C24</f>
        <v/>
      </c>
      <c r="D34" s="22" t="inlineStr">
        <is>
          <t>Automatic from the Scorecard Sheet</t>
        </is>
      </c>
    </row>
    <row r="35">
      <c r="B35" s="22">
        <f>Scorecard!B25</f>
        <v/>
      </c>
      <c r="C35" s="38">
        <f>Scorecard!C25</f>
        <v/>
      </c>
      <c r="D35" s="22" t="inlineStr">
        <is>
          <t>Automatic from the Scorecard Sheet</t>
        </is>
      </c>
    </row>
    <row r="36">
      <c r="B36" s="22">
        <f>Scorecard!B26</f>
        <v/>
      </c>
      <c r="C36" s="38">
        <f>Scorecard!C26</f>
        <v/>
      </c>
      <c r="D36" s="22" t="inlineStr">
        <is>
          <t>Automatic from the Scorecard Sheet</t>
        </is>
      </c>
    </row>
    <row r="37">
      <c r="B37" s="22">
        <f>Scorecard!B27</f>
        <v/>
      </c>
      <c r="C37" s="38">
        <f>Scorecard!C27</f>
        <v/>
      </c>
      <c r="D37" s="22" t="inlineStr">
        <is>
          <t>Automatic from the Scorecard Sheet</t>
        </is>
      </c>
    </row>
    <row r="38">
      <c r="B38" s="22">
        <f>Scorecard!B28</f>
        <v/>
      </c>
      <c r="C38" s="38">
        <f>Scorecard!C28</f>
        <v/>
      </c>
      <c r="D38" s="22" t="inlineStr">
        <is>
          <t>Automatic from the Scorecard Sheet</t>
        </is>
      </c>
    </row>
    <row r="39">
      <c r="B39" s="21" t="inlineStr">
        <is>
          <t>G-SM-A-1-1</t>
        </is>
      </c>
      <c r="C39" s="21">
        <f>VLOOKUP(B39,Interview!$A$18:$J$230,7,FALSE)</f>
        <v/>
      </c>
      <c r="D39" s="22" t="inlineStr">
        <is>
          <t>Automatic from the Interview Sheet</t>
        </is>
      </c>
    </row>
    <row r="40">
      <c r="B40" s="21" t="inlineStr">
        <is>
          <t>G-SM-A-2-1</t>
        </is>
      </c>
      <c r="C40" s="21">
        <f>VLOOKUP(B40,Interview!$A$18:$J$230,7,FALSE)</f>
        <v/>
      </c>
      <c r="D40" s="22" t="inlineStr">
        <is>
          <t>Automatic from the Interview Sheet</t>
        </is>
      </c>
    </row>
    <row r="41">
      <c r="B41" s="21" t="inlineStr">
        <is>
          <t>G-SM-A-3-1</t>
        </is>
      </c>
      <c r="C41" s="21">
        <f>VLOOKUP(B41,Interview!$A$18:$J$230,7,FALSE)</f>
        <v/>
      </c>
      <c r="D41" s="22" t="inlineStr">
        <is>
          <t>Automatic from the Interview Sheet</t>
        </is>
      </c>
    </row>
    <row r="42">
      <c r="B42" s="21" t="inlineStr">
        <is>
          <t>G-SM-B-1-1</t>
        </is>
      </c>
      <c r="C42" s="21">
        <f>VLOOKUP(B42,Interview!$A$18:$J$230,7,FALSE)</f>
        <v/>
      </c>
      <c r="D42" s="22" t="inlineStr">
        <is>
          <t>Automatic from the Interview Sheet</t>
        </is>
      </c>
    </row>
    <row r="43">
      <c r="B43" s="21" t="inlineStr">
        <is>
          <t>G-SM-B-2-1</t>
        </is>
      </c>
      <c r="C43" s="21">
        <f>VLOOKUP(B43,Interview!$A$18:$J$230,7,FALSE)</f>
        <v/>
      </c>
      <c r="D43" s="22" t="inlineStr">
        <is>
          <t>Automatic from the Interview Sheet</t>
        </is>
      </c>
    </row>
    <row r="44">
      <c r="B44" s="21" t="inlineStr">
        <is>
          <t>G-SM-B-3-1</t>
        </is>
      </c>
      <c r="C44" s="21">
        <f>VLOOKUP(B44,Interview!$A$18:$J$230,7,FALSE)</f>
        <v/>
      </c>
      <c r="D44" s="22" t="inlineStr">
        <is>
          <t>Automatic from the Interview Sheet</t>
        </is>
      </c>
    </row>
    <row r="45">
      <c r="B45" s="21" t="inlineStr">
        <is>
          <t>G-PC-A-1-1</t>
        </is>
      </c>
      <c r="C45" s="21">
        <f>VLOOKUP(B45,Interview!$A$18:$J$230,7,FALSE)</f>
        <v/>
      </c>
      <c r="D45" s="22" t="inlineStr">
        <is>
          <t>Automatic from the Interview Sheet</t>
        </is>
      </c>
    </row>
    <row r="46">
      <c r="B46" s="21" t="inlineStr">
        <is>
          <t>G-PC-A-2-1</t>
        </is>
      </c>
      <c r="C46" s="21">
        <f>VLOOKUP(B46,Interview!$A$18:$J$230,7,FALSE)</f>
        <v/>
      </c>
      <c r="D46" s="22" t="inlineStr">
        <is>
          <t>Automatic from the Interview Sheet</t>
        </is>
      </c>
    </row>
    <row r="47">
      <c r="B47" s="21" t="inlineStr">
        <is>
          <t>G-PC-A-3-1</t>
        </is>
      </c>
      <c r="C47" s="21">
        <f>VLOOKUP(B47,Interview!$A$18:$J$230,7,FALSE)</f>
        <v/>
      </c>
      <c r="D47" s="22" t="inlineStr">
        <is>
          <t>Automatic from the Interview Sheet</t>
        </is>
      </c>
    </row>
    <row r="48">
      <c r="B48" s="21" t="inlineStr">
        <is>
          <t>G-PC-B-1-1</t>
        </is>
      </c>
      <c r="C48" s="21">
        <f>VLOOKUP(B48,Interview!$A$18:$J$230,7,FALSE)</f>
        <v/>
      </c>
      <c r="D48" s="22" t="inlineStr">
        <is>
          <t>Automatic from the Interview Sheet</t>
        </is>
      </c>
    </row>
    <row r="49">
      <c r="B49" s="21" t="inlineStr">
        <is>
          <t>G-PC-B-2-1</t>
        </is>
      </c>
      <c r="C49" s="21">
        <f>VLOOKUP(B49,Interview!$A$18:$J$230,7,FALSE)</f>
        <v/>
      </c>
      <c r="D49" s="22" t="inlineStr">
        <is>
          <t>Automatic from the Interview Sheet</t>
        </is>
      </c>
    </row>
    <row r="50">
      <c r="B50" s="21" t="inlineStr">
        <is>
          <t>G-PC-B-3-1</t>
        </is>
      </c>
      <c r="C50" s="21">
        <f>VLOOKUP(B50,Interview!$A$18:$J$230,7,FALSE)</f>
        <v/>
      </c>
      <c r="D50" s="22" t="inlineStr">
        <is>
          <t>Automatic from the Interview Sheet</t>
        </is>
      </c>
    </row>
    <row r="51">
      <c r="B51" s="23" t="inlineStr">
        <is>
          <t>G-EG-A-1-1</t>
        </is>
      </c>
      <c r="C51" s="21">
        <f>VLOOKUP(B51,Interview!$A$18:$J$230,7,FALSE)</f>
        <v/>
      </c>
      <c r="D51" s="22" t="inlineStr">
        <is>
          <t>Automatic from the Interview Sheet</t>
        </is>
      </c>
    </row>
    <row r="52">
      <c r="B52" s="23" t="inlineStr">
        <is>
          <t>G-EG-A-2-1</t>
        </is>
      </c>
      <c r="C52" s="21">
        <f>VLOOKUP(B52,Interview!$A$18:$J$230,7,FALSE)</f>
        <v/>
      </c>
      <c r="D52" s="22" t="inlineStr">
        <is>
          <t>Automatic from the Interview Sheet</t>
        </is>
      </c>
    </row>
    <row r="53">
      <c r="B53" s="23" t="inlineStr">
        <is>
          <t>G-EG-A-3-1</t>
        </is>
      </c>
      <c r="C53" s="21">
        <f>VLOOKUP(B53,Interview!$A$18:$J$230,7,FALSE)</f>
        <v/>
      </c>
      <c r="D53" s="22" t="inlineStr">
        <is>
          <t>Automatic from the Interview Sheet</t>
        </is>
      </c>
    </row>
    <row r="54">
      <c r="B54" s="23" t="inlineStr">
        <is>
          <t>G-EG-B-1-1</t>
        </is>
      </c>
      <c r="C54" s="21">
        <f>VLOOKUP(B54,Interview!$A$18:$J$230,7,FALSE)</f>
        <v/>
      </c>
      <c r="D54" s="22" t="inlineStr">
        <is>
          <t>Automatic from the Interview Sheet</t>
        </is>
      </c>
    </row>
    <row r="55">
      <c r="B55" s="23" t="inlineStr">
        <is>
          <t>G-EG-B-2-1</t>
        </is>
      </c>
      <c r="C55" s="21">
        <f>VLOOKUP(B55,Interview!$A$18:$J$230,7,FALSE)</f>
        <v/>
      </c>
      <c r="D55" s="22" t="inlineStr">
        <is>
          <t>Automatic from the Interview Sheet</t>
        </is>
      </c>
    </row>
    <row r="56">
      <c r="B56" s="23" t="inlineStr">
        <is>
          <t>G-EG-B-3-1</t>
        </is>
      </c>
      <c r="C56" s="21">
        <f>VLOOKUP(B56,Interview!$A$18:$J$230,7,FALSE)</f>
        <v/>
      </c>
      <c r="D56" s="22" t="inlineStr">
        <is>
          <t>Automatic from the Interview Sheet</t>
        </is>
      </c>
    </row>
    <row r="57">
      <c r="B57" s="23" t="inlineStr">
        <is>
          <t>D-TA-A-1-1</t>
        </is>
      </c>
      <c r="C57" s="21">
        <f>VLOOKUP(B57,Interview!$A$18:$J$230,7,FALSE)</f>
        <v/>
      </c>
      <c r="D57" s="22" t="inlineStr">
        <is>
          <t>Automatic from the Interview Sheet</t>
        </is>
      </c>
    </row>
    <row r="58">
      <c r="B58" s="23" t="inlineStr">
        <is>
          <t>D-TA-A-2-1</t>
        </is>
      </c>
      <c r="C58" s="21">
        <f>VLOOKUP(B58,Interview!$A$18:$J$230,7,FALSE)</f>
        <v/>
      </c>
      <c r="D58" s="22" t="inlineStr">
        <is>
          <t>Automatic from the Interview Sheet</t>
        </is>
      </c>
    </row>
    <row r="59">
      <c r="B59" s="23" t="inlineStr">
        <is>
          <t>D-TA-A-3-1</t>
        </is>
      </c>
      <c r="C59" s="21">
        <f>VLOOKUP(B59,Interview!$A$18:$J$230,7,FALSE)</f>
        <v/>
      </c>
      <c r="D59" s="22" t="inlineStr">
        <is>
          <t>Automatic from the Interview Sheet</t>
        </is>
      </c>
    </row>
    <row r="60">
      <c r="B60" s="23" t="inlineStr">
        <is>
          <t>D-TA-B-1-1</t>
        </is>
      </c>
      <c r="C60" s="21">
        <f>VLOOKUP(B60,Interview!$A$18:$J$230,7,FALSE)</f>
        <v/>
      </c>
      <c r="D60" s="22" t="inlineStr">
        <is>
          <t>Automatic from the Interview Sheet</t>
        </is>
      </c>
    </row>
    <row r="61">
      <c r="B61" s="23" t="inlineStr">
        <is>
          <t>D-TA-B-2-1</t>
        </is>
      </c>
      <c r="C61" s="21">
        <f>VLOOKUP(B61,Interview!$A$18:$J$230,7,FALSE)</f>
        <v/>
      </c>
      <c r="D61" s="22" t="inlineStr">
        <is>
          <t>Automatic from the Interview Sheet</t>
        </is>
      </c>
    </row>
    <row r="62">
      <c r="B62" s="23" t="inlineStr">
        <is>
          <t>D-TA-B-3-1</t>
        </is>
      </c>
      <c r="C62" s="21">
        <f>VLOOKUP(B62,Interview!$A$18:$J$230,7,FALSE)</f>
        <v/>
      </c>
      <c r="D62" s="22" t="inlineStr">
        <is>
          <t>Automatic from the Interview Sheet</t>
        </is>
      </c>
    </row>
    <row r="63">
      <c r="B63" s="23" t="inlineStr">
        <is>
          <t>D-SR-A-1-1</t>
        </is>
      </c>
      <c r="C63" s="21">
        <f>VLOOKUP(B63,Interview!$A$18:$J$230,7,FALSE)</f>
        <v/>
      </c>
      <c r="D63" s="22" t="inlineStr">
        <is>
          <t>Automatic from the Interview Sheet</t>
        </is>
      </c>
    </row>
    <row r="64">
      <c r="B64" s="23" t="inlineStr">
        <is>
          <t>D-SR-A-2-1</t>
        </is>
      </c>
      <c r="C64" s="21">
        <f>VLOOKUP(B64,Interview!$A$18:$J$230,7,FALSE)</f>
        <v/>
      </c>
      <c r="D64" s="22" t="inlineStr">
        <is>
          <t>Automatic from the Interview Sheet</t>
        </is>
      </c>
    </row>
    <row r="65">
      <c r="B65" s="23" t="inlineStr">
        <is>
          <t>D-SR-A-3-1</t>
        </is>
      </c>
      <c r="C65" s="21">
        <f>VLOOKUP(B65,Interview!$A$18:$J$230,7,FALSE)</f>
        <v/>
      </c>
      <c r="D65" s="22" t="inlineStr">
        <is>
          <t>Automatic from the Interview Sheet</t>
        </is>
      </c>
    </row>
    <row r="66">
      <c r="B66" s="23" t="inlineStr">
        <is>
          <t>D-SR-B-1-1</t>
        </is>
      </c>
      <c r="C66" s="21">
        <f>VLOOKUP(B66,Interview!$A$18:$J$230,7,FALSE)</f>
        <v/>
      </c>
      <c r="D66" s="22" t="inlineStr">
        <is>
          <t>Automatic from the Interview Sheet</t>
        </is>
      </c>
    </row>
    <row r="67">
      <c r="B67" s="23" t="inlineStr">
        <is>
          <t>D-SR-B-2-1</t>
        </is>
      </c>
      <c r="C67" s="21">
        <f>VLOOKUP(B67,Interview!$A$18:$J$230,7,FALSE)</f>
        <v/>
      </c>
      <c r="D67" s="22" t="inlineStr">
        <is>
          <t>Automatic from the Interview Sheet</t>
        </is>
      </c>
    </row>
    <row r="68">
      <c r="B68" s="23" t="inlineStr">
        <is>
          <t>D-SR-B-3-1</t>
        </is>
      </c>
      <c r="C68" s="21">
        <f>VLOOKUP(B68,Interview!$A$18:$J$230,7,FALSE)</f>
        <v/>
      </c>
      <c r="D68" s="22" t="inlineStr">
        <is>
          <t>Automatic from the Interview Sheet</t>
        </is>
      </c>
    </row>
    <row r="69">
      <c r="B69" s="23" t="inlineStr">
        <is>
          <t>D-SA-A-1-1</t>
        </is>
      </c>
      <c r="C69" s="21">
        <f>VLOOKUP(B69,Interview!$A$18:$J$230,7,FALSE)</f>
        <v/>
      </c>
      <c r="D69" s="22" t="inlineStr">
        <is>
          <t>Automatic from the Interview Sheet</t>
        </is>
      </c>
    </row>
    <row r="70">
      <c r="B70" s="23" t="inlineStr">
        <is>
          <t>D-SA-A-2-1</t>
        </is>
      </c>
      <c r="C70" s="21">
        <f>VLOOKUP(B70,Interview!$A$18:$J$230,7,FALSE)</f>
        <v/>
      </c>
      <c r="D70" s="22" t="inlineStr">
        <is>
          <t>Automatic from the Interview Sheet</t>
        </is>
      </c>
    </row>
    <row r="71">
      <c r="B71" s="23" t="inlineStr">
        <is>
          <t>D-SA-A-3-1</t>
        </is>
      </c>
      <c r="C71" s="21">
        <f>VLOOKUP(B71,Interview!$A$18:$J$230,7,FALSE)</f>
        <v/>
      </c>
      <c r="D71" s="22" t="inlineStr">
        <is>
          <t>Automatic from the Interview Sheet</t>
        </is>
      </c>
    </row>
    <row r="72">
      <c r="B72" s="23" t="inlineStr">
        <is>
          <t>D-SA-B-1-1</t>
        </is>
      </c>
      <c r="C72" s="21">
        <f>VLOOKUP(B72,Interview!$A$18:$J$230,7,FALSE)</f>
        <v/>
      </c>
      <c r="D72" s="22" t="inlineStr">
        <is>
          <t>Automatic from the Interview Sheet</t>
        </is>
      </c>
    </row>
    <row r="73">
      <c r="B73" s="23" t="inlineStr">
        <is>
          <t>D-SA-B-2-1</t>
        </is>
      </c>
      <c r="C73" s="21">
        <f>VLOOKUP(B73,Interview!$A$18:$J$230,7,FALSE)</f>
        <v/>
      </c>
      <c r="D73" s="22" t="inlineStr">
        <is>
          <t>Automatic from the Interview Sheet</t>
        </is>
      </c>
    </row>
    <row r="74">
      <c r="B74" s="23" t="inlineStr">
        <is>
          <t>D-SA-B-3-1</t>
        </is>
      </c>
      <c r="C74" s="21">
        <f>VLOOKUP(B74,Interview!$A$18:$J$230,7,FALSE)</f>
        <v/>
      </c>
      <c r="D74" s="22" t="inlineStr">
        <is>
          <t>Automatic from the Interview Sheet</t>
        </is>
      </c>
    </row>
    <row r="75">
      <c r="B75" s="23" t="inlineStr">
        <is>
          <t>I-SB-A-1-1</t>
        </is>
      </c>
      <c r="C75" s="21">
        <f>VLOOKUP(B75,Interview!$A$18:$J$230,7,FALSE)</f>
        <v/>
      </c>
      <c r="D75" s="22" t="inlineStr">
        <is>
          <t>Automatic from the Interview Sheet</t>
        </is>
      </c>
    </row>
    <row r="76">
      <c r="B76" s="23" t="inlineStr">
        <is>
          <t>I-SB-A-2-1</t>
        </is>
      </c>
      <c r="C76" s="21">
        <f>VLOOKUP(B76,Interview!$A$18:$J$230,7,FALSE)</f>
        <v/>
      </c>
      <c r="D76" s="22" t="inlineStr">
        <is>
          <t>Automatic from the Interview Sheet</t>
        </is>
      </c>
    </row>
    <row r="77">
      <c r="B77" s="23" t="inlineStr">
        <is>
          <t>I-SB-A-3-1</t>
        </is>
      </c>
      <c r="C77" s="21">
        <f>VLOOKUP(B77,Interview!$A$18:$J$230,7,FALSE)</f>
        <v/>
      </c>
      <c r="D77" s="22" t="inlineStr">
        <is>
          <t>Automatic from the Interview Sheet</t>
        </is>
      </c>
    </row>
    <row r="78">
      <c r="B78" s="23" t="inlineStr">
        <is>
          <t>I-SB-B-1-1</t>
        </is>
      </c>
      <c r="C78" s="21">
        <f>VLOOKUP(B78,Interview!$A$18:$J$230,7,FALSE)</f>
        <v/>
      </c>
      <c r="D78" s="22" t="inlineStr">
        <is>
          <t>Automatic from the Interview Sheet</t>
        </is>
      </c>
    </row>
    <row r="79">
      <c r="B79" s="23" t="inlineStr">
        <is>
          <t>I-SB-B-2-1</t>
        </is>
      </c>
      <c r="C79" s="21">
        <f>VLOOKUP(B79,Interview!$A$18:$J$230,7,FALSE)</f>
        <v/>
      </c>
      <c r="D79" s="22" t="inlineStr">
        <is>
          <t>Automatic from the Interview Sheet</t>
        </is>
      </c>
    </row>
    <row r="80">
      <c r="B80" s="23" t="inlineStr">
        <is>
          <t>I-SB-B-3-1</t>
        </is>
      </c>
      <c r="C80" s="21">
        <f>VLOOKUP(B80,Interview!$A$18:$J$230,7,FALSE)</f>
        <v/>
      </c>
      <c r="D80" s="22" t="inlineStr">
        <is>
          <t>Automatic from the Interview Sheet</t>
        </is>
      </c>
    </row>
    <row r="81">
      <c r="B81" s="23" t="inlineStr">
        <is>
          <t>I-SD-A-1-1</t>
        </is>
      </c>
      <c r="C81" s="21">
        <f>VLOOKUP(B81,Interview!$A$18:$J$230,7,FALSE)</f>
        <v/>
      </c>
      <c r="D81" s="22" t="inlineStr">
        <is>
          <t>Automatic from the Interview Sheet</t>
        </is>
      </c>
    </row>
    <row r="82">
      <c r="B82" s="23" t="inlineStr">
        <is>
          <t>I-SD-A-2-1</t>
        </is>
      </c>
      <c r="C82" s="21">
        <f>VLOOKUP(B82,Interview!$A$18:$J$230,7,FALSE)</f>
        <v/>
      </c>
      <c r="D82" s="22" t="inlineStr">
        <is>
          <t>Automatic from the Interview Sheet</t>
        </is>
      </c>
    </row>
    <row r="83">
      <c r="B83" s="23" t="inlineStr">
        <is>
          <t>I-SD-A-3-1</t>
        </is>
      </c>
      <c r="C83" s="21">
        <f>VLOOKUP(B83,Interview!$A$18:$J$230,7,FALSE)</f>
        <v/>
      </c>
      <c r="D83" s="22" t="inlineStr">
        <is>
          <t>Automatic from the Interview Sheet</t>
        </is>
      </c>
    </row>
    <row r="84">
      <c r="B84" s="23" t="inlineStr">
        <is>
          <t>I-SD-B-1-1</t>
        </is>
      </c>
      <c r="C84" s="21">
        <f>VLOOKUP(B84,Interview!$A$18:$J$230,7,FALSE)</f>
        <v/>
      </c>
      <c r="D84" s="22" t="inlineStr">
        <is>
          <t>Automatic from the Interview Sheet</t>
        </is>
      </c>
    </row>
    <row r="85">
      <c r="B85" s="23" t="inlineStr">
        <is>
          <t>I-SD-B-2-1</t>
        </is>
      </c>
      <c r="C85" s="21">
        <f>VLOOKUP(B85,Interview!$A$18:$J$230,7,FALSE)</f>
        <v/>
      </c>
      <c r="D85" s="22" t="inlineStr">
        <is>
          <t>Automatic from the Interview Sheet</t>
        </is>
      </c>
    </row>
    <row r="86">
      <c r="B86" s="23" t="inlineStr">
        <is>
          <t>I-SD-B-3-1</t>
        </is>
      </c>
      <c r="C86" s="21">
        <f>VLOOKUP(B86,Interview!$A$18:$J$230,7,FALSE)</f>
        <v/>
      </c>
      <c r="D86" s="22" t="inlineStr">
        <is>
          <t>Automatic from the Interview Sheet</t>
        </is>
      </c>
    </row>
    <row r="87">
      <c r="B87" s="23" t="inlineStr">
        <is>
          <t>I-DM-A-1-1</t>
        </is>
      </c>
      <c r="C87" s="21">
        <f>VLOOKUP(B87,Interview!$A$18:$J$230,7,FALSE)</f>
        <v/>
      </c>
      <c r="D87" s="22" t="inlineStr">
        <is>
          <t>Automatic from the Interview Sheet</t>
        </is>
      </c>
    </row>
    <row r="88">
      <c r="B88" s="23" t="inlineStr">
        <is>
          <t>I-DM-A-2-1</t>
        </is>
      </c>
      <c r="C88" s="21">
        <f>VLOOKUP(B88,Interview!$A$18:$J$230,7,FALSE)</f>
        <v/>
      </c>
      <c r="D88" s="22" t="inlineStr">
        <is>
          <t>Automatic from the Interview Sheet</t>
        </is>
      </c>
    </row>
    <row r="89">
      <c r="B89" s="23" t="inlineStr">
        <is>
          <t>I-DM-A-3-1</t>
        </is>
      </c>
      <c r="C89" s="21">
        <f>VLOOKUP(B89,Interview!$A$18:$J$230,7,FALSE)</f>
        <v/>
      </c>
      <c r="D89" s="22" t="inlineStr">
        <is>
          <t>Automatic from the Interview Sheet</t>
        </is>
      </c>
    </row>
    <row r="90">
      <c r="B90" s="23" t="inlineStr">
        <is>
          <t>I-DM-B-1-1</t>
        </is>
      </c>
      <c r="C90" s="21">
        <f>VLOOKUP(B90,Interview!$A$18:$J$230,7,FALSE)</f>
        <v/>
      </c>
      <c r="D90" s="22" t="inlineStr">
        <is>
          <t>Automatic from the Interview Sheet</t>
        </is>
      </c>
    </row>
    <row r="91">
      <c r="B91" s="23" t="inlineStr">
        <is>
          <t>I-DM-B-2-1</t>
        </is>
      </c>
      <c r="C91" s="21">
        <f>VLOOKUP(B91,Interview!$A$18:$J$230,7,FALSE)</f>
        <v/>
      </c>
      <c r="D91" s="22" t="inlineStr">
        <is>
          <t>Automatic from the Interview Sheet</t>
        </is>
      </c>
    </row>
    <row r="92">
      <c r="B92" s="23" t="inlineStr">
        <is>
          <t>I-DM-B-3-1</t>
        </is>
      </c>
      <c r="C92" s="21">
        <f>VLOOKUP(B92,Interview!$A$18:$J$230,7,FALSE)</f>
        <v/>
      </c>
      <c r="D92" s="22" t="inlineStr">
        <is>
          <t>Automatic from the Interview Sheet</t>
        </is>
      </c>
    </row>
    <row r="93">
      <c r="B93" s="23" t="inlineStr">
        <is>
          <t>V-AA-A-1-1</t>
        </is>
      </c>
      <c r="C93" s="21">
        <f>VLOOKUP(B93,Interview!$A$18:$J$230,7,FALSE)</f>
        <v/>
      </c>
      <c r="D93" s="22" t="inlineStr">
        <is>
          <t>Automatic from the Interview Sheet</t>
        </is>
      </c>
    </row>
    <row r="94">
      <c r="B94" s="23" t="inlineStr">
        <is>
          <t>V-AA-A-2-1</t>
        </is>
      </c>
      <c r="C94" s="21">
        <f>VLOOKUP(B94,Interview!$A$18:$J$230,7,FALSE)</f>
        <v/>
      </c>
      <c r="D94" s="22" t="inlineStr">
        <is>
          <t>Automatic from the Interview Sheet</t>
        </is>
      </c>
    </row>
    <row r="95">
      <c r="B95" s="23" t="inlineStr">
        <is>
          <t>V-AA-A-3-1</t>
        </is>
      </c>
      <c r="C95" s="21">
        <f>VLOOKUP(B95,Interview!$A$18:$J$230,7,FALSE)</f>
        <v/>
      </c>
      <c r="D95" s="22" t="inlineStr">
        <is>
          <t>Automatic from the Interview Sheet</t>
        </is>
      </c>
    </row>
    <row r="96">
      <c r="B96" s="23" t="inlineStr">
        <is>
          <t>V-AA-B-1-1</t>
        </is>
      </c>
      <c r="C96" s="21">
        <f>VLOOKUP(B96,Interview!$A$18:$J$230,7,FALSE)</f>
        <v/>
      </c>
      <c r="D96" s="22" t="inlineStr">
        <is>
          <t>Automatic from the Interview Sheet</t>
        </is>
      </c>
    </row>
    <row r="97">
      <c r="B97" s="23" t="inlineStr">
        <is>
          <t>V-AA-B-2-1</t>
        </is>
      </c>
      <c r="C97" s="21">
        <f>VLOOKUP(B97,Interview!$A$18:$J$230,7,FALSE)</f>
        <v/>
      </c>
      <c r="D97" s="22" t="inlineStr">
        <is>
          <t>Automatic from the Interview Sheet</t>
        </is>
      </c>
    </row>
    <row r="98">
      <c r="B98" s="23" t="inlineStr">
        <is>
          <t>V-AA-B-3-1</t>
        </is>
      </c>
      <c r="C98" s="21">
        <f>VLOOKUP(B98,Interview!$A$18:$J$230,7,FALSE)</f>
        <v/>
      </c>
      <c r="D98" s="22" t="inlineStr">
        <is>
          <t>Automatic from the Interview Sheet</t>
        </is>
      </c>
    </row>
    <row r="99">
      <c r="B99" s="23" t="inlineStr">
        <is>
          <t>V-RT-A-1-1</t>
        </is>
      </c>
      <c r="C99" s="21">
        <f>VLOOKUP(B99,Interview!$A$18:$J$230,7,FALSE)</f>
        <v/>
      </c>
      <c r="D99" s="22" t="inlineStr">
        <is>
          <t>Automatic from the Interview Sheet</t>
        </is>
      </c>
    </row>
    <row r="100">
      <c r="B100" s="23" t="inlineStr">
        <is>
          <t>V-RT-A-2-1</t>
        </is>
      </c>
      <c r="C100" s="21">
        <f>VLOOKUP(B100,Interview!$A$18:$J$230,7,FALSE)</f>
        <v/>
      </c>
      <c r="D100" s="22" t="inlineStr">
        <is>
          <t>Automatic from the Interview Sheet</t>
        </is>
      </c>
    </row>
    <row r="101">
      <c r="B101" s="23" t="inlineStr">
        <is>
          <t>V-RT-A-3-1</t>
        </is>
      </c>
      <c r="C101" s="21">
        <f>VLOOKUP(B101,Interview!$A$18:$J$230,7,FALSE)</f>
        <v/>
      </c>
      <c r="D101" s="22" t="inlineStr">
        <is>
          <t>Automatic from the Interview Sheet</t>
        </is>
      </c>
    </row>
    <row r="102">
      <c r="B102" s="23" t="inlineStr">
        <is>
          <t>V-RT-B-1-1</t>
        </is>
      </c>
      <c r="C102" s="21">
        <f>VLOOKUP(B102,Interview!$A$18:$J$230,7,FALSE)</f>
        <v/>
      </c>
      <c r="D102" s="22" t="inlineStr">
        <is>
          <t>Automatic from the Interview Sheet</t>
        </is>
      </c>
    </row>
    <row r="103">
      <c r="B103" s="23" t="inlineStr">
        <is>
          <t>V-RT-B-2-1</t>
        </is>
      </c>
      <c r="C103" s="21">
        <f>VLOOKUP(B103,Interview!$A$18:$J$230,7,FALSE)</f>
        <v/>
      </c>
      <c r="D103" s="22" t="inlineStr">
        <is>
          <t>Automatic from the Interview Sheet</t>
        </is>
      </c>
    </row>
    <row r="104">
      <c r="B104" s="23" t="inlineStr">
        <is>
          <t>V-RT-B-3-1</t>
        </is>
      </c>
      <c r="C104" s="21">
        <f>VLOOKUP(B104,Interview!$A$18:$J$230,7,FALSE)</f>
        <v/>
      </c>
      <c r="D104" s="22" t="inlineStr">
        <is>
          <t>Automatic from the Interview Sheet</t>
        </is>
      </c>
    </row>
    <row r="105">
      <c r="B105" s="23" t="inlineStr">
        <is>
          <t>V-ST-A-1-1</t>
        </is>
      </c>
      <c r="C105" s="21">
        <f>VLOOKUP(B105,Interview!$A$18:$J$230,7,FALSE)</f>
        <v/>
      </c>
      <c r="D105" s="22" t="inlineStr">
        <is>
          <t>Automatic from the Interview Sheet</t>
        </is>
      </c>
    </row>
    <row r="106">
      <c r="B106" s="23" t="inlineStr">
        <is>
          <t>V-ST-A-2-1</t>
        </is>
      </c>
      <c r="C106" s="21">
        <f>VLOOKUP(B106,Interview!$A$18:$J$230,7,FALSE)</f>
        <v/>
      </c>
      <c r="D106" s="22" t="inlineStr">
        <is>
          <t>Automatic from the Interview Sheet</t>
        </is>
      </c>
    </row>
    <row r="107">
      <c r="B107" s="23" t="inlineStr">
        <is>
          <t>V-ST-A-3-1</t>
        </is>
      </c>
      <c r="C107" s="21">
        <f>VLOOKUP(B107,Interview!$A$18:$J$230,7,FALSE)</f>
        <v/>
      </c>
      <c r="D107" s="22" t="inlineStr">
        <is>
          <t>Automatic from the Interview Sheet</t>
        </is>
      </c>
    </row>
    <row r="108">
      <c r="B108" s="23" t="inlineStr">
        <is>
          <t>V-ST-B-1-1</t>
        </is>
      </c>
      <c r="C108" s="21">
        <f>VLOOKUP(B108,Interview!$A$18:$J$230,7,FALSE)</f>
        <v/>
      </c>
      <c r="D108" s="22" t="inlineStr">
        <is>
          <t>Automatic from the Interview Sheet</t>
        </is>
      </c>
    </row>
    <row r="109">
      <c r="B109" s="23" t="inlineStr">
        <is>
          <t>V-ST-B-2-1</t>
        </is>
      </c>
      <c r="C109" s="21">
        <f>VLOOKUP(B109,Interview!$A$18:$J$230,7,FALSE)</f>
        <v/>
      </c>
      <c r="D109" s="22" t="inlineStr">
        <is>
          <t>Automatic from the Interview Sheet</t>
        </is>
      </c>
    </row>
    <row r="110">
      <c r="B110" s="23" t="inlineStr">
        <is>
          <t>V-ST-B-3-1</t>
        </is>
      </c>
      <c r="C110" s="21">
        <f>VLOOKUP(B110,Interview!$A$18:$J$230,7,FALSE)</f>
        <v/>
      </c>
      <c r="D110" s="22" t="inlineStr">
        <is>
          <t>Automatic from the Interview Sheet</t>
        </is>
      </c>
    </row>
    <row r="111">
      <c r="B111" s="23" t="inlineStr">
        <is>
          <t>O-IM-A-1-1</t>
        </is>
      </c>
      <c r="C111" s="21">
        <f>VLOOKUP(B111,Interview!$A$18:$J$230,7,FALSE)</f>
        <v/>
      </c>
      <c r="D111" s="22" t="inlineStr">
        <is>
          <t>Automatic from the Interview Sheet</t>
        </is>
      </c>
    </row>
    <row r="112">
      <c r="B112" s="23" t="inlineStr">
        <is>
          <t>O-IM-A-2-1</t>
        </is>
      </c>
      <c r="C112" s="21">
        <f>VLOOKUP(B112,Interview!$A$18:$J$230,7,FALSE)</f>
        <v/>
      </c>
      <c r="D112" s="22" t="inlineStr">
        <is>
          <t>Automatic from the Interview Sheet</t>
        </is>
      </c>
    </row>
    <row r="113">
      <c r="B113" s="23" t="inlineStr">
        <is>
          <t>O-IM-A-3-1</t>
        </is>
      </c>
      <c r="C113" s="21">
        <f>VLOOKUP(B113,Interview!$A$18:$J$230,7,FALSE)</f>
        <v/>
      </c>
      <c r="D113" s="22" t="inlineStr">
        <is>
          <t>Automatic from the Interview Sheet</t>
        </is>
      </c>
    </row>
    <row r="114">
      <c r="B114" s="23" t="inlineStr">
        <is>
          <t>O-IM-B-1-1</t>
        </is>
      </c>
      <c r="C114" s="21">
        <f>VLOOKUP(B114,Interview!$A$18:$J$230,7,FALSE)</f>
        <v/>
      </c>
      <c r="D114" s="22" t="inlineStr">
        <is>
          <t>Automatic from the Interview Sheet</t>
        </is>
      </c>
    </row>
    <row r="115">
      <c r="B115" s="23" t="inlineStr">
        <is>
          <t>O-IM-B-2-1</t>
        </is>
      </c>
      <c r="C115" s="21">
        <f>VLOOKUP(B115,Interview!$A$18:$J$230,7,FALSE)</f>
        <v/>
      </c>
      <c r="D115" s="22" t="inlineStr">
        <is>
          <t>Automatic from the Interview Sheet</t>
        </is>
      </c>
    </row>
    <row r="116">
      <c r="B116" s="23" t="inlineStr">
        <is>
          <t>O-IM-B-3-1</t>
        </is>
      </c>
      <c r="C116" s="21">
        <f>VLOOKUP(B116,Interview!$A$18:$J$230,7,FALSE)</f>
        <v/>
      </c>
      <c r="D116" s="22" t="inlineStr">
        <is>
          <t>Automatic from the Interview Sheet</t>
        </is>
      </c>
    </row>
    <row r="117">
      <c r="B117" s="23" t="inlineStr">
        <is>
          <t>O-EM-A-1-1</t>
        </is>
      </c>
      <c r="C117" s="21">
        <f>VLOOKUP(B117,Interview!$A$18:$J$230,7,FALSE)</f>
        <v/>
      </c>
      <c r="D117" s="22" t="inlineStr">
        <is>
          <t>Automatic from the Interview Sheet</t>
        </is>
      </c>
    </row>
    <row r="118">
      <c r="B118" s="23" t="inlineStr">
        <is>
          <t>O-EM-A-2-1</t>
        </is>
      </c>
      <c r="C118" s="21">
        <f>VLOOKUP(B118,Interview!$A$18:$J$230,7,FALSE)</f>
        <v/>
      </c>
      <c r="D118" s="22" t="inlineStr">
        <is>
          <t>Automatic from the Interview Sheet</t>
        </is>
      </c>
    </row>
    <row r="119">
      <c r="B119" s="23" t="inlineStr">
        <is>
          <t>O-EM-A-3-1</t>
        </is>
      </c>
      <c r="C119" s="21">
        <f>VLOOKUP(B119,Interview!$A$18:$J$230,7,FALSE)</f>
        <v/>
      </c>
      <c r="D119" s="22" t="inlineStr">
        <is>
          <t>Automatic from the Interview Sheet</t>
        </is>
      </c>
    </row>
    <row r="120">
      <c r="B120" s="23" t="inlineStr">
        <is>
          <t>O-EM-B-1-1</t>
        </is>
      </c>
      <c r="C120" s="21">
        <f>VLOOKUP(B120,Interview!$A$18:$J$230,7,FALSE)</f>
        <v/>
      </c>
      <c r="D120" s="22" t="inlineStr">
        <is>
          <t>Automatic from the Interview Sheet</t>
        </is>
      </c>
    </row>
    <row r="121">
      <c r="B121" s="23" t="inlineStr">
        <is>
          <t>O-EM-B-2-1</t>
        </is>
      </c>
      <c r="C121" s="21">
        <f>VLOOKUP(B121,Interview!$A$18:$J$230,7,FALSE)</f>
        <v/>
      </c>
      <c r="D121" s="22" t="inlineStr">
        <is>
          <t>Automatic from the Interview Sheet</t>
        </is>
      </c>
    </row>
    <row r="122">
      <c r="B122" s="23" t="inlineStr">
        <is>
          <t>O-EM-B-3-1</t>
        </is>
      </c>
      <c r="C122" s="21">
        <f>VLOOKUP(B122,Interview!$A$18:$J$230,7,FALSE)</f>
        <v/>
      </c>
      <c r="D122" s="22" t="inlineStr">
        <is>
          <t>Automatic from the Interview Sheet</t>
        </is>
      </c>
    </row>
    <row r="123">
      <c r="B123" s="23" t="inlineStr">
        <is>
          <t>O-OM-A-1-1</t>
        </is>
      </c>
      <c r="C123" s="21">
        <f>VLOOKUP(B123,Interview!$A$18:$J$230,7,FALSE)</f>
        <v/>
      </c>
      <c r="D123" s="22" t="inlineStr">
        <is>
          <t>Automatic from the Interview Sheet</t>
        </is>
      </c>
    </row>
    <row r="124">
      <c r="B124" s="23" t="inlineStr">
        <is>
          <t>O-OM-A-2-1</t>
        </is>
      </c>
      <c r="C124" s="21">
        <f>VLOOKUP(B124,Interview!$A$18:$J$230,7,FALSE)</f>
        <v/>
      </c>
      <c r="D124" s="22" t="inlineStr">
        <is>
          <t>Automatic from the Interview Sheet</t>
        </is>
      </c>
    </row>
    <row r="125">
      <c r="B125" s="23" t="inlineStr">
        <is>
          <t>O-OM-A-3-1</t>
        </is>
      </c>
      <c r="C125" s="21">
        <f>VLOOKUP(B125,Interview!$A$18:$J$230,7,FALSE)</f>
        <v/>
      </c>
      <c r="D125" s="22" t="inlineStr">
        <is>
          <t>Automatic from the Interview Sheet</t>
        </is>
      </c>
    </row>
    <row r="126">
      <c r="B126" s="23" t="inlineStr">
        <is>
          <t>O-OM-B-1-1</t>
        </is>
      </c>
      <c r="C126" s="21">
        <f>VLOOKUP(B126,Interview!$A$18:$J$230,7,FALSE)</f>
        <v/>
      </c>
      <c r="D126" s="22" t="inlineStr">
        <is>
          <t>Automatic from the Interview Sheet</t>
        </is>
      </c>
    </row>
    <row r="127">
      <c r="B127" s="23" t="inlineStr">
        <is>
          <t>O-OM-B-2-1</t>
        </is>
      </c>
      <c r="C127" s="21">
        <f>VLOOKUP(B127,Interview!$A$18:$J$230,7,FALSE)</f>
        <v/>
      </c>
      <c r="D127" s="22" t="inlineStr">
        <is>
          <t>Automatic from the Interview Sheet</t>
        </is>
      </c>
    </row>
    <row r="128">
      <c r="B128" s="23" t="inlineStr">
        <is>
          <t>O-OM-B-3-1</t>
        </is>
      </c>
      <c r="C128" s="21">
        <f>VLOOKUP(B128,Interview!$A$18:$J$230,7,FALSE)</f>
        <v/>
      </c>
      <c r="D128" s="22" t="inlineStr">
        <is>
          <t>Automatic from the Interview Sheet</t>
        </is>
      </c>
    </row>
  </sheetData>
  <mergeCells count="1">
    <mergeCell ref="B1:C1"/>
  </mergeCells>
  <dataValidations count="8">
    <dataValidation sqref="C15" showErrorMessage="1" showInputMessage="1" allowBlank="0" type="list">
      <formula1>$L$5:$L$9</formula1>
    </dataValidation>
    <dataValidation sqref="C14" showErrorMessage="1" showInputMessage="1" allowBlank="0" type="list">
      <formula1>$K$5:$K$8</formula1>
    </dataValidation>
    <dataValidation sqref="C16 C13" showErrorMessage="1" showInputMessage="1" allowBlank="0" type="list">
      <formula1>$J$5:$J$8</formula1>
    </dataValidation>
    <dataValidation sqref="C12" showErrorMessage="1" showInputMessage="1" allowBlank="0" type="list">
      <formula1>$I$5:$I$19</formula1>
    </dataValidation>
    <dataValidation sqref="C10" showErrorMessage="1" showInputMessage="1" allowBlank="0" type="list">
      <formula1>$G$5:$G$7</formula1>
    </dataValidation>
    <dataValidation sqref="C11" showErrorMessage="1" showInputMessage="1" allowBlank="0" type="list">
      <formula1>$H$5:$H$11</formula1>
    </dataValidation>
    <dataValidation sqref="C9" showErrorMessage="1" showInputMessage="1" allowBlank="0" type="list">
      <formula1>$F$5:$F$6</formula1>
    </dataValidation>
    <dataValidation sqref="C17" showErrorMessage="1" showInputMessage="1" allowBlank="0" type="list">
      <formula1>$M$5:$M$8</formula1>
    </dataValidation>
  </dataValidations>
  <pageMargins left="0.7" right="0.7" top="0.75" bottom="0.75" header="0.3" footer="0.3"/>
  <pageSetup orientation="portrait" horizontalDpi="1200" verticalDpi="1200"/>
</worksheet>
</file>

<file path=xl/worksheets/sheet3.xml><?xml version="1.0" encoding="utf-8"?>
<worksheet xmlns="http://schemas.openxmlformats.org/spreadsheetml/2006/main">
  <sheetPr codeName="Sheet2">
    <outlinePr summaryBelow="1" summaryRight="1"/>
    <pageSetUpPr/>
  </sheetPr>
  <dimension ref="A1:Z230"/>
  <sheetViews>
    <sheetView tabSelected="1" topLeftCell="B14" zoomScaleNormal="100" workbookViewId="0">
      <selection activeCell="F18" sqref="F18"/>
    </sheetView>
  </sheetViews>
  <sheetFormatPr baseColWidth="8" defaultColWidth="8.85546875" defaultRowHeight="14.25"/>
  <cols>
    <col hidden="1" width="10.42578125" customWidth="1" style="513" min="1" max="1"/>
    <col width="15.28515625" customWidth="1" style="509" min="2" max="2"/>
    <col width="7.42578125" customWidth="1" style="509" min="3" max="3"/>
    <col width="107.85546875" customWidth="1" style="510" min="4" max="4"/>
    <col hidden="1" width="5.140625" customWidth="1" style="511" min="5" max="5"/>
    <col width="33.42578125" customWidth="1" style="512" min="6" max="6"/>
    <col hidden="1" width="8.5703125" customWidth="1" style="513" min="7" max="7"/>
    <col hidden="1" width="8.5703125" customWidth="1" style="514" min="8" max="8"/>
    <col width="33.42578125" customWidth="1" style="509" min="9" max="9"/>
    <col width="15" customWidth="1" style="203" min="10" max="10"/>
    <col width="15" bestFit="1" customWidth="1" style="509" min="11" max="11"/>
    <col width="26" customWidth="1" style="509" min="12" max="12"/>
    <col width="24.42578125" customWidth="1" style="509" min="13" max="13"/>
    <col width="26.5703125" customWidth="1" style="509" min="14" max="14"/>
    <col width="25.5703125" customWidth="1" style="509" min="15" max="15"/>
    <col width="28.5703125" customWidth="1" style="509" min="16" max="16"/>
    <col width="15" bestFit="1" customWidth="1" style="509" min="17" max="26"/>
    <col width="8.85546875" customWidth="1" style="509" min="27" max="16384"/>
  </cols>
  <sheetData>
    <row r="1" ht="18" customHeight="1" s="721">
      <c r="B1" s="508">
        <f>CONCATENATE("SAMM Assessment Interview: ",D11," For ",D10)</f>
        <v/>
      </c>
      <c r="J1" s="94" t="n"/>
      <c r="K1" s="95" t="n"/>
      <c r="L1" s="95" t="n"/>
      <c r="M1" s="95" t="n"/>
      <c r="N1" s="95" t="n"/>
      <c r="O1" s="95" t="n"/>
      <c r="P1" s="95" t="n"/>
      <c r="Q1" s="95" t="n"/>
      <c r="R1" s="95" t="n"/>
      <c r="S1" s="95" t="n"/>
      <c r="T1" s="95" t="n"/>
      <c r="U1" s="95" t="n"/>
      <c r="V1" s="95" t="n"/>
      <c r="W1" s="95" t="n"/>
      <c r="X1" s="95" t="n"/>
      <c r="Y1" s="95" t="n"/>
      <c r="Z1" s="95" t="n"/>
    </row>
    <row r="2" ht="15" customHeight="1" s="721" thickBot="1">
      <c r="B2" s="95" t="n"/>
      <c r="C2" s="95" t="n"/>
      <c r="D2" s="95" t="n"/>
      <c r="E2" s="96" t="n"/>
      <c r="F2" s="508" t="n"/>
      <c r="G2" s="96" t="n"/>
      <c r="H2" s="97" t="n"/>
      <c r="I2" s="98" t="n"/>
      <c r="J2" s="94" t="n"/>
      <c r="K2" s="95" t="n"/>
      <c r="L2" s="95" t="n"/>
      <c r="M2" s="95" t="n"/>
      <c r="N2" s="95" t="n"/>
      <c r="O2" s="95" t="n"/>
      <c r="P2" s="95" t="n"/>
      <c r="Q2" s="95" t="n"/>
      <c r="R2" s="95" t="n"/>
      <c r="S2" s="95" t="n"/>
      <c r="T2" s="95" t="n"/>
      <c r="U2" s="95" t="n"/>
      <c r="V2" s="95" t="n"/>
      <c r="W2" s="95" t="n"/>
      <c r="X2" s="95" t="n"/>
      <c r="Y2" s="95" t="n"/>
      <c r="Z2" s="95" t="n"/>
    </row>
    <row r="3">
      <c r="B3" s="515" t="inlineStr">
        <is>
          <t>Instructions</t>
        </is>
      </c>
      <c r="C3" s="728" t="n"/>
      <c r="D3" s="728" t="n"/>
      <c r="E3" s="728" t="n"/>
      <c r="F3" s="728" t="n"/>
      <c r="G3" s="728" t="n"/>
      <c r="H3" s="728" t="n"/>
      <c r="I3" s="729" t="n"/>
      <c r="J3" s="94" t="n"/>
      <c r="K3" s="95" t="n"/>
      <c r="L3" s="95" t="n"/>
      <c r="M3" s="95" t="n"/>
      <c r="N3" s="95" t="n"/>
      <c r="O3" s="95" t="n"/>
      <c r="P3" s="95" t="n"/>
      <c r="Q3" s="95" t="n"/>
      <c r="R3" s="95" t="n"/>
      <c r="S3" s="95" t="n"/>
      <c r="T3" s="95" t="n"/>
      <c r="U3" s="95" t="n"/>
      <c r="V3" s="95" t="n"/>
      <c r="W3" s="95" t="n"/>
      <c r="X3" s="95" t="n"/>
      <c r="Y3" s="95" t="n"/>
      <c r="Z3" s="95" t="n"/>
    </row>
    <row r="4">
      <c r="B4" s="518" t="inlineStr">
        <is>
          <t>Interview an individual based on the questions below organized according to SAMM Business Functions and Security Practices.</t>
        </is>
      </c>
      <c r="C4" s="730" t="n"/>
      <c r="D4" s="730" t="n"/>
      <c r="E4" s="730" t="n"/>
      <c r="F4" s="730" t="n"/>
      <c r="G4" s="730" t="n"/>
      <c r="H4" s="730" t="n"/>
      <c r="I4" s="731" t="n"/>
      <c r="J4" s="94" t="n"/>
      <c r="K4" s="95" t="n"/>
      <c r="L4" s="95" t="n"/>
      <c r="M4" s="95" t="n"/>
      <c r="N4" s="95" t="n"/>
      <c r="O4" s="95" t="n"/>
      <c r="P4" s="95" t="n"/>
      <c r="Q4" s="95" t="n"/>
      <c r="R4" s="95" t="n"/>
      <c r="S4" s="95" t="n"/>
      <c r="T4" s="95" t="n"/>
      <c r="U4" s="95" t="n"/>
      <c r="V4" s="95" t="n"/>
      <c r="W4" s="95" t="n"/>
      <c r="X4" s="95" t="n"/>
      <c r="Y4" s="95" t="n"/>
      <c r="Z4" s="95" t="n"/>
    </row>
    <row r="5">
      <c r="B5" s="521" t="inlineStr">
        <is>
          <t>Select the best answer from the multiple choice drop down selections in the answer column.</t>
        </is>
      </c>
      <c r="I5" s="732" t="n"/>
      <c r="J5" s="94" t="n"/>
      <c r="K5" s="95" t="n"/>
      <c r="L5" s="95" t="n"/>
      <c r="M5" s="95" t="n"/>
      <c r="N5" s="95" t="n"/>
      <c r="O5" s="95" t="n"/>
      <c r="P5" s="95" t="n"/>
      <c r="Q5" s="95" t="n"/>
      <c r="R5" s="95" t="n"/>
      <c r="S5" s="95" t="n"/>
      <c r="T5" s="95" t="n"/>
      <c r="U5" s="95" t="n"/>
      <c r="V5" s="95" t="n"/>
      <c r="W5" s="95" t="n"/>
      <c r="X5" s="95" t="n"/>
      <c r="Y5" s="95" t="n"/>
      <c r="Z5" s="95" t="n"/>
    </row>
    <row r="6">
      <c r="B6" s="521" t="inlineStr">
        <is>
          <t>Document additional information such as how and why in the "Interview Notes" column.</t>
        </is>
      </c>
      <c r="I6" s="732" t="n"/>
      <c r="J6" s="94" t="n"/>
      <c r="K6" s="95" t="n"/>
      <c r="L6" s="95" t="n"/>
      <c r="M6" s="95" t="n"/>
      <c r="N6" s="95" t="n"/>
      <c r="O6" s="95" t="n"/>
      <c r="P6" s="95" t="n"/>
      <c r="Q6" s="95" t="n"/>
      <c r="R6" s="95" t="n"/>
      <c r="S6" s="95" t="n"/>
      <c r="T6" s="95" t="n"/>
      <c r="U6" s="95" t="n"/>
      <c r="V6" s="95" t="n"/>
      <c r="W6" s="95" t="n"/>
      <c r="X6" s="95" t="n"/>
      <c r="Y6" s="95" t="n"/>
      <c r="Z6" s="95" t="n"/>
    </row>
    <row r="7">
      <c r="B7" s="521" t="inlineStr">
        <is>
          <t>The formulas in hidden columns F-H will calculate the scores and update the Rating boxes and other worksheets as needed.</t>
        </is>
      </c>
      <c r="I7" s="732" t="n"/>
      <c r="J7" s="94" t="n"/>
      <c r="K7" s="95" t="n"/>
      <c r="L7" s="95" t="n"/>
      <c r="M7" s="95" t="n"/>
      <c r="N7" s="95" t="n"/>
      <c r="O7" s="95" t="n"/>
      <c r="P7" s="95" t="n"/>
      <c r="Q7" s="95" t="n"/>
      <c r="R7" s="95" t="n"/>
      <c r="S7" s="95" t="n"/>
      <c r="T7" s="95" t="n"/>
      <c r="U7" s="95" t="n"/>
      <c r="V7" s="95" t="n"/>
      <c r="W7" s="95" t="n"/>
      <c r="X7" s="95" t="n"/>
      <c r="Y7" s="95" t="n"/>
      <c r="Z7" s="95" t="n"/>
    </row>
    <row r="8" ht="15" customHeight="1" s="721" thickBot="1">
      <c r="B8" s="533" t="inlineStr">
        <is>
          <t>Once the interview is complete, go to the "Scorecard" sheet and follow instructions.</t>
        </is>
      </c>
      <c r="C8" s="733" t="n"/>
      <c r="D8" s="733" t="n"/>
      <c r="E8" s="733" t="n"/>
      <c r="F8" s="733" t="n"/>
      <c r="G8" s="733" t="n"/>
      <c r="H8" s="733" t="n"/>
      <c r="I8" s="734" t="n"/>
      <c r="J8" s="94" t="n"/>
      <c r="K8" s="95" t="n"/>
      <c r="L8" s="95" t="n"/>
      <c r="M8" s="95" t="n"/>
      <c r="N8" s="95" t="n"/>
      <c r="O8" s="95" t="n"/>
      <c r="P8" s="95" t="n"/>
      <c r="Q8" s="95" t="n"/>
      <c r="R8" s="95" t="n"/>
      <c r="S8" s="95" t="n"/>
      <c r="T8" s="95" t="n"/>
      <c r="U8" s="95" t="n"/>
      <c r="V8" s="95" t="n"/>
      <c r="W8" s="95" t="n"/>
      <c r="X8" s="95" t="n"/>
      <c r="Y8" s="95" t="n"/>
      <c r="Z8" s="95" t="n"/>
    </row>
    <row r="9" ht="15" customHeight="1" s="721" thickBot="1">
      <c r="B9" s="95" t="n"/>
      <c r="C9" s="95" t="n"/>
      <c r="D9" s="95" t="n"/>
      <c r="E9" s="96" t="n"/>
      <c r="F9" s="508" t="n"/>
      <c r="G9" s="96" t="n"/>
      <c r="H9" s="97" t="n"/>
      <c r="I9" s="98" t="n"/>
      <c r="J9" s="94" t="n"/>
      <c r="K9" s="95" t="n"/>
      <c r="L9" s="95" t="n"/>
      <c r="M9" s="95" t="n"/>
      <c r="N9" s="95" t="n"/>
      <c r="O9" s="95" t="n"/>
      <c r="P9" s="95" t="n"/>
      <c r="Q9" s="95" t="n"/>
      <c r="R9" s="95" t="n"/>
      <c r="S9" s="95" t="n"/>
      <c r="T9" s="95" t="n"/>
      <c r="U9" s="95" t="n"/>
      <c r="V9" s="95" t="n"/>
      <c r="W9" s="95" t="n"/>
      <c r="X9" s="95" t="n"/>
      <c r="Y9" s="95" t="n"/>
      <c r="Z9" s="95" t="n"/>
    </row>
    <row r="10">
      <c r="B10" s="536" t="inlineStr">
        <is>
          <t>Organization:</t>
        </is>
      </c>
      <c r="C10" s="735" t="n"/>
      <c r="D10" s="99" t="n"/>
      <c r="E10" s="96" t="n"/>
      <c r="F10" s="508" t="n"/>
      <c r="G10" s="96" t="n"/>
      <c r="H10" s="97" t="n"/>
      <c r="I10" s="98" t="n"/>
      <c r="J10" s="94" t="n"/>
      <c r="K10" s="95" t="n"/>
      <c r="L10" s="95" t="n"/>
      <c r="M10" s="95" t="n"/>
      <c r="N10" s="95" t="n"/>
      <c r="O10" s="95" t="n"/>
      <c r="P10" s="95" t="n"/>
      <c r="Q10" s="95" t="n"/>
      <c r="R10" s="95" t="n"/>
      <c r="S10" s="95" t="n"/>
      <c r="T10" s="95" t="n"/>
      <c r="U10" s="95" t="n"/>
      <c r="V10" s="95" t="n"/>
      <c r="W10" s="95" t="n"/>
      <c r="X10" s="95" t="n"/>
      <c r="Y10" s="95" t="n"/>
      <c r="Z10" s="95" t="n"/>
    </row>
    <row r="11">
      <c r="B11" s="529" t="inlineStr">
        <is>
          <t>Team/Application:</t>
        </is>
      </c>
      <c r="C11" s="727" t="n"/>
      <c r="D11" s="100" t="n"/>
      <c r="E11" s="96" t="n"/>
      <c r="F11" s="508" t="n"/>
      <c r="G11" s="96" t="n"/>
      <c r="H11" s="97" t="n"/>
      <c r="I11" s="98" t="n"/>
      <c r="J11" s="94" t="n"/>
      <c r="K11" s="95" t="n"/>
      <c r="L11" s="95" t="n"/>
      <c r="M11" s="95" t="n"/>
      <c r="N11" s="95" t="n"/>
      <c r="O11" s="95" t="n"/>
      <c r="P11" s="95" t="n"/>
      <c r="Q11" s="95" t="n"/>
      <c r="R11" s="95" t="n"/>
      <c r="S11" s="95" t="n"/>
      <c r="T11" s="95" t="n"/>
      <c r="U11" s="95" t="n"/>
      <c r="V11" s="95" t="n"/>
      <c r="W11" s="95" t="n"/>
      <c r="X11" s="95" t="n"/>
      <c r="Y11" s="95" t="n"/>
      <c r="Z11" s="95" t="n"/>
    </row>
    <row r="12">
      <c r="B12" s="529" t="inlineStr">
        <is>
          <t>Interview Date:</t>
        </is>
      </c>
      <c r="C12" s="727" t="n"/>
      <c r="D12" s="101" t="n"/>
      <c r="E12" s="102" t="n"/>
      <c r="F12" s="508" t="n"/>
      <c r="G12" s="96" t="n"/>
      <c r="H12" s="97" t="n"/>
      <c r="I12" s="98" t="n"/>
      <c r="J12" s="94" t="n"/>
      <c r="K12" s="95" t="n"/>
      <c r="L12" s="95" t="n"/>
      <c r="M12" s="95" t="n"/>
      <c r="N12" s="95" t="n"/>
      <c r="O12" s="95" t="n"/>
      <c r="P12" s="95" t="n"/>
      <c r="Q12" s="95" t="n"/>
      <c r="R12" s="95" t="n"/>
      <c r="S12" s="95" t="n"/>
      <c r="T12" s="95" t="n"/>
      <c r="U12" s="95" t="n"/>
      <c r="V12" s="95" t="n"/>
      <c r="W12" s="95" t="n"/>
      <c r="X12" s="95" t="n"/>
      <c r="Y12" s="95" t="n"/>
      <c r="Z12" s="95" t="n"/>
    </row>
    <row r="13">
      <c r="B13" s="529" t="inlineStr">
        <is>
          <t xml:space="preserve">Team Lead: </t>
        </is>
      </c>
      <c r="C13" s="727" t="n"/>
      <c r="D13" s="100" t="n"/>
      <c r="E13" s="96" t="n"/>
      <c r="F13" s="508" t="n"/>
      <c r="G13" s="96" t="n"/>
      <c r="H13" s="97" t="n"/>
      <c r="I13" s="98" t="n"/>
      <c r="J13" s="94" t="n"/>
      <c r="K13" s="95" t="n"/>
      <c r="L13" s="95" t="n"/>
      <c r="M13" s="95" t="n"/>
      <c r="N13" s="95" t="n"/>
      <c r="O13" s="95" t="n"/>
      <c r="P13" s="95" t="n"/>
      <c r="Q13" s="95" t="n"/>
      <c r="R13" s="95" t="n"/>
      <c r="S13" s="95" t="n"/>
      <c r="T13" s="95" t="n"/>
      <c r="U13" s="95" t="n"/>
      <c r="V13" s="95" t="n"/>
      <c r="W13" s="95" t="n"/>
      <c r="X13" s="95" t="n"/>
      <c r="Y13" s="95" t="n"/>
      <c r="Z13" s="95" t="n"/>
    </row>
    <row r="14" ht="24" customHeight="1" s="721" thickBot="1">
      <c r="A14" s="103" t="n"/>
      <c r="B14" s="531" t="inlineStr">
        <is>
          <t>Contributors:</t>
        </is>
      </c>
      <c r="C14" s="736" t="n"/>
      <c r="D14" s="104" t="n"/>
      <c r="E14" s="96" t="n"/>
      <c r="F14" s="508" t="n"/>
      <c r="G14" s="96" t="n"/>
      <c r="H14" s="97" t="n"/>
      <c r="I14" s="98" t="n"/>
      <c r="J14" s="94" t="n"/>
      <c r="K14" s="95" t="n"/>
      <c r="L14" s="95" t="n"/>
      <c r="M14" s="95" t="n"/>
      <c r="N14" s="95" t="n"/>
      <c r="O14" s="95" t="n"/>
      <c r="P14" s="95" t="n"/>
      <c r="Q14" s="95" t="n"/>
      <c r="R14" s="95" t="n"/>
      <c r="S14" s="95" t="n"/>
      <c r="T14" s="95" t="n"/>
      <c r="U14" s="95" t="n"/>
      <c r="V14" s="95" t="n"/>
      <c r="W14" s="95" t="n"/>
      <c r="X14" s="95" t="n"/>
      <c r="Y14" s="95" t="n"/>
      <c r="Z14" s="95" t="n"/>
    </row>
    <row r="15">
      <c r="B15" s="95" t="n"/>
      <c r="C15" s="95" t="n"/>
      <c r="D15" s="95" t="n"/>
      <c r="E15" s="96" t="n"/>
      <c r="F15" s="508" t="n"/>
      <c r="G15" s="96" t="n"/>
      <c r="H15" s="97" t="n"/>
      <c r="I15" s="98" t="n"/>
      <c r="J15" s="94" t="n"/>
      <c r="K15" s="95" t="n"/>
      <c r="L15" s="95" t="n"/>
      <c r="M15" s="95" t="n"/>
      <c r="N15" s="95" t="n"/>
      <c r="O15" s="95" t="n"/>
      <c r="P15" s="95" t="n"/>
      <c r="Q15" s="95" t="n"/>
      <c r="R15" s="95" t="n"/>
      <c r="S15" s="95" t="n"/>
      <c r="T15" s="95" t="n"/>
      <c r="U15" s="95" t="n"/>
      <c r="V15" s="95" t="n"/>
      <c r="W15" s="95" t="n"/>
      <c r="X15" s="95" t="n"/>
      <c r="Y15" s="95" t="n"/>
      <c r="Z15" s="95" t="n"/>
    </row>
    <row r="16" ht="22.15" customHeight="1" s="721">
      <c r="B16" s="737" t="inlineStr">
        <is>
          <t>Governance</t>
        </is>
      </c>
      <c r="C16" s="738" t="n"/>
      <c r="D16" s="738" t="n"/>
      <c r="E16" s="738" t="n"/>
      <c r="F16" s="738" t="n"/>
      <c r="G16" s="738" t="n"/>
      <c r="H16" s="738" t="n"/>
      <c r="I16" s="738" t="n"/>
      <c r="J16" s="738" t="n"/>
      <c r="K16" s="95" t="n"/>
      <c r="Q16" s="95" t="n"/>
      <c r="R16" s="95" t="n"/>
      <c r="S16" s="95" t="n"/>
      <c r="T16" s="95" t="n"/>
      <c r="U16" s="95" t="n"/>
      <c r="V16" s="95" t="n"/>
      <c r="W16" s="95" t="n"/>
      <c r="X16" s="95" t="n"/>
      <c r="Y16" s="95" t="n"/>
      <c r="Z16" s="95" t="n"/>
    </row>
    <row r="17" ht="15" customHeight="1" s="721">
      <c r="B17" s="105" t="inlineStr">
        <is>
          <t>Stream</t>
        </is>
      </c>
      <c r="C17" s="106" t="inlineStr">
        <is>
          <t>Level</t>
        </is>
      </c>
      <c r="D17" s="106" t="inlineStr">
        <is>
          <t>Strategy &amp; Metrics</t>
        </is>
      </c>
      <c r="E17" s="107" t="n"/>
      <c r="F17" s="108" t="inlineStr">
        <is>
          <t>Answer</t>
        </is>
      </c>
      <c r="G17" s="108" t="n"/>
      <c r="H17" s="109" t="n"/>
      <c r="I17" s="110" t="inlineStr">
        <is>
          <t>Interview Notes</t>
        </is>
      </c>
      <c r="J17" s="110" t="inlineStr">
        <is>
          <t>Rating</t>
        </is>
      </c>
      <c r="K17" s="95" t="n"/>
      <c r="Q17" s="95" t="n"/>
      <c r="R17" s="95" t="n"/>
      <c r="S17" s="95" t="n"/>
      <c r="T17" s="95" t="n"/>
      <c r="U17" s="95" t="n"/>
      <c r="V17" s="95" t="n"/>
      <c r="W17" s="95" t="n"/>
      <c r="X17" s="95" t="n"/>
      <c r="Y17" s="95" t="n"/>
      <c r="Z17" s="95" t="n"/>
    </row>
    <row r="18">
      <c r="A18" s="513" t="inlineStr">
        <is>
          <t>G-SM-A-1-1</t>
        </is>
      </c>
      <c r="B18" s="739">
        <f>INDEX('imp-questions'!D:D, MATCH(A18, 'imp-questions'!A:A, 0))</f>
        <v/>
      </c>
      <c r="C18" s="111">
        <f>INDEX('imp-questions'!E:E, MATCH(A18, 'imp-questions'!A:A, 0))</f>
        <v/>
      </c>
      <c r="D18" s="112">
        <f>INDEX('imp-questions'!F:F, MATCH(A18, 'imp-questions'!A:A, 0))</f>
        <v/>
      </c>
      <c r="E18" s="113">
        <f>CHAR(65+INDEX('imp-questions'!H:H, MATCH(A18, 'imp-questions'!A:A, 0)))</f>
        <v/>
      </c>
      <c r="F18" s="114" t="n"/>
      <c r="G18" s="509">
        <f>IFERROR(INDEX(INDIRECT("Ans" &amp; E18 &amp; "TBL"), MATCH(F18, INDEX(INDIRECT("Ans" &amp; E18 &amp; "TBL"), 0, 1), 0), 2), 0)</f>
        <v/>
      </c>
      <c r="H18" s="115">
        <f>IFERROR(AVERAGE(G18,G25),0)</f>
        <v/>
      </c>
      <c r="I18" s="740" t="n"/>
      <c r="J18" s="741">
        <f>SUM(H18,H20,H22)</f>
        <v/>
      </c>
      <c r="K18" s="95" t="n"/>
      <c r="L18" s="96" t="n"/>
      <c r="M18" s="96" t="n"/>
      <c r="N18" s="96" t="n"/>
      <c r="O18" s="96" t="n"/>
      <c r="P18" s="96" t="n"/>
      <c r="Q18" s="95" t="n"/>
      <c r="R18" s="95" t="n"/>
      <c r="S18" s="95" t="n"/>
      <c r="T18" s="95" t="n"/>
      <c r="U18" s="95" t="n"/>
      <c r="V18" s="95" t="n"/>
      <c r="W18" s="95" t="n"/>
      <c r="X18" s="95" t="n"/>
      <c r="Y18" s="95" t="n"/>
      <c r="Z18" s="95" t="n"/>
    </row>
    <row r="19" ht="59.1" customHeight="1" s="721">
      <c r="B19" s="742" t="n"/>
      <c r="C19" s="434" t="n"/>
      <c r="D19" s="435">
        <f>INDEX('imp-questions'!G:G, MATCH(A18, 'imp-questions'!A:A, 0))</f>
        <v/>
      </c>
      <c r="E19" s="436" t="n"/>
      <c r="F19" s="437" t="n"/>
      <c r="G19" s="116" t="n"/>
      <c r="H19" s="117" t="n"/>
      <c r="I19" s="743" t="n"/>
      <c r="J19" s="743" t="n"/>
      <c r="K19" s="95" t="n"/>
      <c r="L19" s="96" t="n"/>
      <c r="M19" s="96" t="n"/>
      <c r="N19" s="96" t="n"/>
      <c r="O19" s="96" t="n"/>
      <c r="P19" s="96" t="n"/>
      <c r="Q19" s="95" t="n"/>
      <c r="R19" s="95" t="n"/>
      <c r="S19" s="95" t="n"/>
      <c r="T19" s="95" t="n"/>
      <c r="U19" s="95" t="n"/>
      <c r="V19" s="95" t="n"/>
      <c r="W19" s="95" t="n"/>
      <c r="X19" s="95" t="n"/>
      <c r="Y19" s="95" t="n"/>
      <c r="Z19" s="95" t="n"/>
    </row>
    <row r="20">
      <c r="A20" s="513" t="inlineStr">
        <is>
          <t>G-SM-A-2-1</t>
        </is>
      </c>
      <c r="B20" s="742" t="n"/>
      <c r="C20" s="111">
        <f>INDEX('imp-questions'!E:E, MATCH(A20, 'imp-questions'!A:A, 0))</f>
        <v/>
      </c>
      <c r="D20" s="112">
        <f>INDEX('imp-questions'!F:F, MATCH(A20, 'imp-questions'!A:A, 0))</f>
        <v/>
      </c>
      <c r="E20" s="113">
        <f>CHAR(65+INDEX('imp-questions'!H:H, MATCH(A20, 'imp-questions'!A:A, 0)))</f>
        <v/>
      </c>
      <c r="F20" s="118" t="n"/>
      <c r="G20" s="119">
        <f>IFERROR(INDEX(INDIRECT("Ans" &amp; E20 &amp; "TBL"), MATCH(F20, INDEX(INDIRECT("Ans" &amp; E20 &amp; "TBL"), 0, 1), 0), 2), 0)</f>
        <v/>
      </c>
      <c r="H20" s="120">
        <f>IFERROR(AVERAGE(G20,G27),0)</f>
        <v/>
      </c>
      <c r="I20" s="744" t="n"/>
      <c r="J20" s="121" t="n"/>
      <c r="K20" s="95" t="n"/>
      <c r="L20" s="96" t="n"/>
      <c r="M20" s="96" t="n"/>
      <c r="N20" s="96" t="n"/>
      <c r="O20" s="96" t="n"/>
      <c r="P20" s="96" t="n"/>
      <c r="Q20" s="95" t="n"/>
      <c r="R20" s="95" t="n"/>
      <c r="S20" s="95" t="n"/>
      <c r="T20" s="95" t="n"/>
      <c r="U20" s="95" t="n"/>
      <c r="V20" s="95" t="n"/>
      <c r="W20" s="95" t="n"/>
      <c r="X20" s="95" t="n"/>
      <c r="Y20" s="95" t="n"/>
      <c r="Z20" s="95" t="n"/>
    </row>
    <row r="21" ht="72" customHeight="1" s="721">
      <c r="B21" s="742" t="n"/>
      <c r="C21" s="434" t="n"/>
      <c r="D21" s="435">
        <f>INDEX('imp-questions'!G:G, MATCH(A20, 'imp-questions'!A:A, 0))</f>
        <v/>
      </c>
      <c r="E21" s="436" t="n"/>
      <c r="F21" s="438" t="n"/>
      <c r="G21" s="116" t="n"/>
      <c r="H21" s="122" t="n"/>
      <c r="I21" s="745" t="n"/>
      <c r="J21" s="121" t="n"/>
      <c r="K21" s="95" t="n"/>
      <c r="L21" s="96" t="n"/>
      <c r="M21" s="96" t="n"/>
      <c r="N21" s="96" t="n"/>
      <c r="O21" s="96" t="n"/>
      <c r="P21" s="96" t="n"/>
      <c r="Q21" s="95" t="n"/>
      <c r="R21" s="95" t="n"/>
      <c r="S21" s="95" t="n"/>
      <c r="T21" s="95" t="n"/>
      <c r="U21" s="95" t="n"/>
      <c r="V21" s="95" t="n"/>
      <c r="W21" s="95" t="n"/>
      <c r="X21" s="95" t="n"/>
      <c r="Y21" s="95" t="n"/>
      <c r="Z21" s="95" t="n"/>
    </row>
    <row r="22">
      <c r="A22" s="513" t="inlineStr">
        <is>
          <t>G-SM-A-3-1</t>
        </is>
      </c>
      <c r="B22" s="742" t="n"/>
      <c r="C22" s="111">
        <f>INDEX('imp-questions'!E:E, MATCH(A22, 'imp-questions'!A:A, 0))</f>
        <v/>
      </c>
      <c r="D22" s="112">
        <f>INDEX('imp-questions'!F:F, MATCH(A22, 'imp-questions'!A:A, 0))</f>
        <v/>
      </c>
      <c r="E22" s="113">
        <f>CHAR(65+INDEX('imp-questions'!H:H, MATCH(A22, 'imp-questions'!A:A, 0)))</f>
        <v/>
      </c>
      <c r="F22" s="118" t="n"/>
      <c r="G22" s="119">
        <f>IFERROR(INDEX(INDIRECT("Ans" &amp; E22 &amp; "TBL"), MATCH(F22, INDEX(INDIRECT("Ans" &amp; E22 &amp; "TBL"), 0, 1), 0), 2), 0)</f>
        <v/>
      </c>
      <c r="H22" s="120">
        <f>IFERROR(AVERAGE(G22,G29),0)</f>
        <v/>
      </c>
      <c r="I22" s="744" t="n"/>
      <c r="J22" s="121" t="n"/>
      <c r="K22" s="95" t="n"/>
      <c r="L22" s="96" t="n"/>
      <c r="M22" s="96" t="n"/>
      <c r="N22" s="96" t="n"/>
      <c r="O22" s="96" t="n"/>
      <c r="P22" s="96" t="n"/>
      <c r="Q22" s="95" t="n"/>
      <c r="R22" s="95" t="n"/>
      <c r="S22" s="95" t="n"/>
      <c r="T22" s="95" t="n"/>
      <c r="U22" s="95" t="n"/>
      <c r="V22" s="95" t="n"/>
      <c r="W22" s="95" t="n"/>
      <c r="X22" s="95" t="n"/>
      <c r="Y22" s="95" t="n"/>
      <c r="Z22" s="95" t="n"/>
    </row>
    <row r="23" ht="60" customHeight="1" s="721">
      <c r="B23" s="746" t="n"/>
      <c r="C23" s="434" t="n"/>
      <c r="D23" s="435">
        <f>INDEX('imp-questions'!G:G, MATCH(A22, 'imp-questions'!A:A, 0))</f>
        <v/>
      </c>
      <c r="E23" s="436" t="n"/>
      <c r="F23" s="438" t="n"/>
      <c r="G23" s="116" t="n"/>
      <c r="H23" s="122" t="n"/>
      <c r="I23" s="745" t="n"/>
      <c r="J23" s="121" t="n"/>
      <c r="K23" s="95" t="n"/>
      <c r="L23" s="96" t="n"/>
      <c r="M23" s="96" t="n"/>
      <c r="N23" s="96" t="n"/>
      <c r="O23" s="96" t="n"/>
      <c r="P23" s="96" t="n"/>
      <c r="Q23" s="95" t="n"/>
      <c r="R23" s="95" t="n"/>
      <c r="S23" s="95" t="n"/>
      <c r="T23" s="95" t="n"/>
      <c r="U23" s="95" t="n"/>
      <c r="V23" s="95" t="n"/>
      <c r="W23" s="95" t="n"/>
      <c r="X23" s="95" t="n"/>
      <c r="Y23" s="95" t="n"/>
      <c r="Z23" s="95" t="n"/>
    </row>
    <row r="24">
      <c r="B24" s="123" t="n"/>
      <c r="C24" s="124" t="n"/>
      <c r="D24" s="125" t="n"/>
      <c r="E24" s="125" t="n"/>
      <c r="F24" s="125" t="n"/>
      <c r="G24" s="125" t="n"/>
      <c r="H24" s="125" t="n"/>
      <c r="I24" s="126" t="n"/>
      <c r="J24" s="121" t="n"/>
      <c r="K24" s="95" t="n"/>
      <c r="L24" s="96" t="n"/>
      <c r="M24" s="96" t="n"/>
      <c r="N24" s="96" t="n"/>
      <c r="O24" s="96" t="n"/>
      <c r="P24" s="96" t="n"/>
      <c r="Q24" s="95" t="n"/>
      <c r="R24" s="95" t="n"/>
      <c r="S24" s="95" t="n"/>
      <c r="T24" s="95" t="n"/>
      <c r="U24" s="95" t="n"/>
      <c r="V24" s="95" t="n"/>
      <c r="W24" s="95" t="n"/>
      <c r="X24" s="95" t="n"/>
      <c r="Y24" s="95" t="n"/>
      <c r="Z24" s="95" t="n"/>
    </row>
    <row r="25" ht="27.95" customHeight="1" s="721">
      <c r="A25" s="513" t="inlineStr">
        <is>
          <t>G-SM-B-1-1</t>
        </is>
      </c>
      <c r="B25" s="739">
        <f>INDEX('imp-questions'!D:D, MATCH(A25, 'imp-questions'!A:A, 0))</f>
        <v/>
      </c>
      <c r="C25" s="111">
        <f>INDEX('imp-questions'!E:E, MATCH(A25, 'imp-questions'!A:A, 0))</f>
        <v/>
      </c>
      <c r="D25" s="112">
        <f>INDEX('imp-questions'!F:F, MATCH(A25, 'imp-questions'!A:A, 0))</f>
        <v/>
      </c>
      <c r="E25" s="113">
        <f>CHAR(65+INDEX('imp-questions'!H:H, MATCH(A25, 'imp-questions'!A:A, 0)))</f>
        <v/>
      </c>
      <c r="F25" s="114" t="n"/>
      <c r="G25" s="119">
        <f>IFERROR(INDEX(INDIRECT("Ans" &amp; E25 &amp; "TBL"), MATCH(F25, INDEX(INDIRECT("Ans" &amp; E25 &amp; "TBL"), 0, 1), 0), 2), 0)</f>
        <v/>
      </c>
      <c r="H25" s="127" t="n"/>
      <c r="I25" s="740" t="n"/>
      <c r="J25" s="121" t="n"/>
      <c r="K25" s="95" t="n"/>
      <c r="L25" s="96" t="n"/>
      <c r="M25" s="96" t="n"/>
      <c r="N25" s="96" t="n"/>
      <c r="O25" s="96" t="n"/>
      <c r="P25" s="96" t="n"/>
      <c r="Q25" s="95" t="n"/>
      <c r="R25" s="95" t="n"/>
      <c r="S25" s="95" t="n"/>
      <c r="T25" s="95" t="n"/>
      <c r="U25" s="95" t="n"/>
      <c r="V25" s="95" t="n"/>
      <c r="W25" s="95" t="n"/>
      <c r="X25" s="95" t="n"/>
      <c r="Y25" s="95" t="n"/>
      <c r="Z25" s="95" t="n"/>
    </row>
    <row r="26" ht="71.09999999999999" customHeight="1" s="721">
      <c r="B26" s="742" t="n"/>
      <c r="C26" s="434" t="n"/>
      <c r="D26" s="435">
        <f>INDEX('imp-questions'!G:G, MATCH(A25, 'imp-questions'!A:A, 0))</f>
        <v/>
      </c>
      <c r="E26" s="436" t="n"/>
      <c r="F26" s="438" t="n"/>
      <c r="G26" s="116" t="n"/>
      <c r="H26" s="122" t="n"/>
      <c r="I26" s="743" t="n"/>
      <c r="J26" s="121" t="n"/>
      <c r="K26" s="95" t="n"/>
      <c r="L26" s="96" t="n"/>
      <c r="M26" s="96" t="n"/>
      <c r="N26" s="96" t="n"/>
      <c r="O26" s="96" t="n"/>
      <c r="P26" s="96" t="n"/>
      <c r="Q26" s="95" t="n"/>
      <c r="R26" s="95" t="n"/>
      <c r="S26" s="95" t="n"/>
      <c r="T26" s="95" t="n"/>
      <c r="U26" s="95" t="n"/>
      <c r="V26" s="95" t="n"/>
      <c r="W26" s="95" t="n"/>
      <c r="X26" s="95" t="n"/>
      <c r="Y26" s="95" t="n"/>
      <c r="Z26" s="95" t="n"/>
    </row>
    <row r="27">
      <c r="A27" s="513" t="inlineStr">
        <is>
          <t>G-SM-B-2-1</t>
        </is>
      </c>
      <c r="B27" s="742" t="n"/>
      <c r="C27" s="111">
        <f>INDEX('imp-questions'!E:E, MATCH(A27, 'imp-questions'!A:A, 0))</f>
        <v/>
      </c>
      <c r="D27" s="112">
        <f>INDEX('imp-questions'!F:F, MATCH(A27, 'imp-questions'!A:A, 0))</f>
        <v/>
      </c>
      <c r="E27" s="113">
        <f>CHAR(65+INDEX('imp-questions'!H:H, MATCH(A27, 'imp-questions'!A:A, 0)))</f>
        <v/>
      </c>
      <c r="F27" s="118" t="n"/>
      <c r="G27" s="119">
        <f>IFERROR(INDEX(INDIRECT("Ans" &amp; E27 &amp; "TBL"), MATCH(F27, INDEX(INDIRECT("Ans" &amp; E27 &amp; "TBL"), 0, 1), 0), 2), 0)</f>
        <v/>
      </c>
      <c r="H27" s="127" t="n"/>
      <c r="I27" s="740" t="n"/>
      <c r="J27" s="121" t="n"/>
      <c r="K27" s="95" t="n"/>
      <c r="L27" s="96" t="n"/>
      <c r="M27" s="96" t="n"/>
      <c r="N27" s="96" t="n"/>
      <c r="O27" s="96" t="n"/>
      <c r="P27" s="96" t="n"/>
      <c r="Q27" s="95" t="n"/>
      <c r="R27" s="95" t="n"/>
      <c r="S27" s="95" t="n"/>
      <c r="T27" s="95" t="n"/>
      <c r="U27" s="95" t="n"/>
      <c r="V27" s="95" t="n"/>
      <c r="W27" s="95" t="n"/>
      <c r="X27" s="95" t="n"/>
      <c r="Y27" s="95" t="n"/>
      <c r="Z27" s="95" t="n"/>
    </row>
    <row r="28" ht="60" customHeight="1" s="721">
      <c r="B28" s="742" t="n"/>
      <c r="C28" s="434" t="n"/>
      <c r="D28" s="435">
        <f>INDEX('imp-questions'!G:G, MATCH(A27, 'imp-questions'!A:A, 0))</f>
        <v/>
      </c>
      <c r="E28" s="436" t="n"/>
      <c r="F28" s="438" t="n"/>
      <c r="G28" s="116" t="n"/>
      <c r="H28" s="122" t="n"/>
      <c r="I28" s="743" t="n"/>
      <c r="J28" s="121" t="n"/>
      <c r="K28" s="95" t="n"/>
      <c r="L28" s="96" t="n"/>
      <c r="M28" s="96" t="n"/>
      <c r="N28" s="96" t="n"/>
      <c r="O28" s="96" t="n"/>
      <c r="P28" s="96" t="n"/>
      <c r="Q28" s="95" t="n"/>
      <c r="R28" s="95" t="n"/>
      <c r="S28" s="95" t="n"/>
      <c r="T28" s="95" t="n"/>
      <c r="U28" s="95" t="n"/>
      <c r="V28" s="95" t="n"/>
      <c r="W28" s="95" t="n"/>
      <c r="X28" s="95" t="n"/>
      <c r="Y28" s="95" t="n"/>
      <c r="Z28" s="95" t="n"/>
    </row>
    <row r="29">
      <c r="A29" s="513" t="inlineStr">
        <is>
          <t>G-SM-B-3-1</t>
        </is>
      </c>
      <c r="B29" s="742" t="n"/>
      <c r="C29" s="111">
        <f>INDEX('imp-questions'!E:E, MATCH(A29, 'imp-questions'!A:A, 0))</f>
        <v/>
      </c>
      <c r="D29" s="112">
        <f>INDEX('imp-questions'!F:F, MATCH(A29, 'imp-questions'!A:A, 0))</f>
        <v/>
      </c>
      <c r="E29" s="113">
        <f>CHAR(65+INDEX('imp-questions'!H:H, MATCH(A29, 'imp-questions'!A:A, 0)))</f>
        <v/>
      </c>
      <c r="F29" s="118" t="n"/>
      <c r="G29" s="119">
        <f>IFERROR(INDEX(INDIRECT("Ans" &amp; E29 &amp; "TBL"), MATCH(F29, INDEX(INDIRECT("Ans" &amp; E29 &amp; "TBL"), 0, 1), 0), 2), 0)</f>
        <v/>
      </c>
      <c r="H29" s="127" t="n"/>
      <c r="I29" s="740" t="n"/>
      <c r="J29" s="121" t="n"/>
      <c r="K29" s="95" t="n"/>
      <c r="L29" s="96" t="n"/>
      <c r="M29" s="96" t="n"/>
      <c r="N29" s="96" t="n"/>
      <c r="O29" s="96" t="n"/>
      <c r="P29" s="96" t="n"/>
      <c r="Q29" s="95" t="n"/>
      <c r="R29" s="95" t="n"/>
      <c r="S29" s="95" t="n"/>
      <c r="T29" s="95" t="n"/>
      <c r="U29" s="95" t="n"/>
      <c r="V29" s="95" t="n"/>
      <c r="W29" s="95" t="n"/>
      <c r="X29" s="95" t="n"/>
      <c r="Y29" s="95" t="n"/>
      <c r="Z29" s="95" t="n"/>
    </row>
    <row r="30" ht="38.1" customHeight="1" s="721">
      <c r="B30" s="746" t="n"/>
      <c r="C30" s="434" t="n"/>
      <c r="D30" s="439">
        <f>INDEX('imp-questions'!G:G, MATCH(A29, 'imp-questions'!A:A, 0))</f>
        <v/>
      </c>
      <c r="E30" s="436" t="n"/>
      <c r="F30" s="438" t="n"/>
      <c r="G30" s="116" t="n"/>
      <c r="H30" s="122" t="n"/>
      <c r="I30" s="743" t="n"/>
      <c r="J30" s="121" t="n"/>
      <c r="K30" s="95" t="n"/>
      <c r="L30" s="96" t="n"/>
      <c r="M30" s="96" t="n"/>
      <c r="N30" s="96" t="n"/>
      <c r="O30" s="96" t="n"/>
      <c r="P30" s="96" t="n"/>
      <c r="Q30" s="95" t="n"/>
      <c r="R30" s="95" t="n"/>
      <c r="S30" s="95" t="n"/>
      <c r="T30" s="95" t="n"/>
      <c r="U30" s="95" t="n"/>
      <c r="V30" s="95" t="n"/>
      <c r="W30" s="95" t="n"/>
      <c r="X30" s="95" t="n"/>
      <c r="Y30" s="95" t="n"/>
      <c r="Z30" s="95" t="n"/>
    </row>
    <row r="31">
      <c r="B31" s="502" t="inlineStr">
        <is>
          <t>Policy &amp; Compliance</t>
        </is>
      </c>
      <c r="C31" s="747" t="n"/>
      <c r="D31" s="748" t="n"/>
      <c r="E31" s="128" t="n"/>
      <c r="F31" s="108" t="inlineStr">
        <is>
          <t>Answer</t>
        </is>
      </c>
      <c r="G31" s="129" t="n"/>
      <c r="H31" s="130" t="n"/>
      <c r="I31" s="110" t="inlineStr">
        <is>
          <t>Interview Notes</t>
        </is>
      </c>
      <c r="J31" s="110" t="inlineStr">
        <is>
          <t>Rating</t>
        </is>
      </c>
      <c r="K31" s="95" t="n"/>
      <c r="L31" s="96" t="n"/>
      <c r="M31" s="96" t="n"/>
      <c r="N31" s="96" t="n"/>
      <c r="O31" s="96" t="n"/>
      <c r="P31" s="96" t="n"/>
      <c r="Q31" s="95" t="n"/>
      <c r="R31" s="95" t="n"/>
      <c r="S31" s="95" t="n"/>
      <c r="T31" s="95" t="n"/>
      <c r="U31" s="95" t="n"/>
      <c r="V31" s="95" t="n"/>
      <c r="W31" s="95" t="n"/>
      <c r="X31" s="95" t="n"/>
      <c r="Y31" s="95" t="n"/>
      <c r="Z31" s="95" t="n"/>
    </row>
    <row r="32" ht="12.75" customHeight="1" s="721">
      <c r="A32" s="513" t="inlineStr">
        <is>
          <t>G-PC-A-1-1</t>
        </is>
      </c>
      <c r="B32" s="739">
        <f>INDEX('imp-questions'!D:D, MATCH(A32, 'imp-questions'!A:A, 0))</f>
        <v/>
      </c>
      <c r="C32" s="111">
        <f>INDEX('imp-questions'!E:E, MATCH(A32, 'imp-questions'!A:A, 0))</f>
        <v/>
      </c>
      <c r="D32" s="131">
        <f>INDEX('imp-questions'!F:F, MATCH(A32, 'imp-questions'!A:A, 0))</f>
        <v/>
      </c>
      <c r="E32" s="113">
        <f>CHAR(65+INDEX('imp-questions'!H:H, MATCH(A32, 'imp-questions'!A:A, 0)))</f>
        <v/>
      </c>
      <c r="F32" s="114" t="n"/>
      <c r="G32" s="119">
        <f>IFERROR(INDEX(INDIRECT("Ans" &amp; E32 &amp; "TBL"), MATCH(F32, INDEX(INDIRECT("Ans" &amp; E32 &amp; "TBL"), 0, 1), 0), 2), 0)</f>
        <v/>
      </c>
      <c r="H32" s="115">
        <f>IFERROR(AVERAGE(G32,G39),0)</f>
        <v/>
      </c>
      <c r="I32" s="740" t="n"/>
      <c r="J32" s="749">
        <f>SUM(H32,H34,H36)</f>
        <v/>
      </c>
      <c r="K32" s="95" t="n"/>
      <c r="L32" s="96" t="n"/>
      <c r="M32" s="96" t="n"/>
      <c r="N32" s="96" t="n"/>
      <c r="O32" s="96" t="n"/>
      <c r="P32" s="96" t="n"/>
      <c r="Q32" s="95" t="n"/>
      <c r="R32" s="95" t="n"/>
      <c r="S32" s="95" t="n"/>
      <c r="T32" s="95" t="n"/>
      <c r="U32" s="95" t="n"/>
      <c r="V32" s="95" t="n"/>
      <c r="W32" s="95" t="n"/>
      <c r="X32" s="95" t="n"/>
      <c r="Y32" s="95" t="n"/>
      <c r="Z32" s="95" t="n"/>
    </row>
    <row r="33" ht="36" customHeight="1" s="721">
      <c r="B33" s="742" t="n"/>
      <c r="C33" s="434" t="n"/>
      <c r="D33" s="435">
        <f>INDEX('imp-questions'!G:G, MATCH(A32, 'imp-questions'!A:A, 0))</f>
        <v/>
      </c>
      <c r="E33" s="436" t="n"/>
      <c r="F33" s="438" t="n"/>
      <c r="G33" s="116" t="n"/>
      <c r="H33" s="117" t="n"/>
      <c r="I33" s="743" t="n"/>
      <c r="J33" s="743" t="n"/>
      <c r="K33" s="95" t="n"/>
      <c r="L33" s="96" t="n"/>
      <c r="M33" s="96" t="n"/>
      <c r="N33" s="96" t="n"/>
      <c r="O33" s="96" t="n"/>
      <c r="P33" s="96" t="n"/>
      <c r="Q33" s="95" t="n"/>
      <c r="R33" s="95" t="n"/>
      <c r="S33" s="95" t="n"/>
      <c r="T33" s="95" t="n"/>
      <c r="U33" s="95" t="n"/>
      <c r="V33" s="95" t="n"/>
      <c r="W33" s="95" t="n"/>
      <c r="X33" s="95" t="n"/>
      <c r="Y33" s="95" t="n"/>
      <c r="Z33" s="95" t="n"/>
    </row>
    <row r="34" ht="15" customHeight="1" s="721">
      <c r="A34" s="513" t="inlineStr">
        <is>
          <t>G-PC-A-2-1</t>
        </is>
      </c>
      <c r="B34" s="742" t="n"/>
      <c r="C34" s="111">
        <f>INDEX('imp-questions'!E:E, MATCH(A34, 'imp-questions'!A:A, 0))</f>
        <v/>
      </c>
      <c r="D34" s="112">
        <f>INDEX('imp-questions'!F:F, MATCH(A34, 'imp-questions'!A:A, 0))</f>
        <v/>
      </c>
      <c r="E34" s="113">
        <f>CHAR(65+INDEX('imp-questions'!H:H, MATCH(A34, 'imp-questions'!A:A, 0)))</f>
        <v/>
      </c>
      <c r="F34" s="114" t="n"/>
      <c r="G34" s="119">
        <f>IFERROR(INDEX(INDIRECT("Ans" &amp; E34 &amp; "TBL"), MATCH(F34, INDEX(INDIRECT("Ans" &amp; E34 &amp; "TBL"), 0, 1), 0), 2), 0)</f>
        <v/>
      </c>
      <c r="H34" s="120">
        <f>IFERROR(AVERAGE(G34,G41),0)</f>
        <v/>
      </c>
      <c r="I34" s="744" t="n"/>
      <c r="J34" s="121" t="n"/>
      <c r="K34" s="95" t="n"/>
      <c r="L34" s="96" t="n"/>
      <c r="M34" s="96" t="n"/>
      <c r="N34" s="96" t="n"/>
      <c r="O34" s="96" t="n"/>
      <c r="P34" s="96" t="n"/>
      <c r="Q34" s="95" t="n"/>
      <c r="R34" s="95" t="n"/>
      <c r="S34" s="95" t="n"/>
      <c r="T34" s="95" t="n"/>
      <c r="U34" s="95" t="n"/>
      <c r="V34" s="95" t="n"/>
      <c r="W34" s="95" t="n"/>
      <c r="X34" s="95" t="n"/>
      <c r="Y34" s="95" t="n"/>
      <c r="Z34" s="95" t="n"/>
    </row>
    <row r="35" ht="42.95" customHeight="1" s="721">
      <c r="B35" s="742" t="n"/>
      <c r="C35" s="434" t="n"/>
      <c r="D35" s="435">
        <f>INDEX('imp-questions'!G:G, MATCH(A34, 'imp-questions'!A:A, 0))</f>
        <v/>
      </c>
      <c r="E35" s="436" t="n"/>
      <c r="F35" s="438" t="n"/>
      <c r="G35" s="116" t="n"/>
      <c r="H35" s="122" t="n"/>
      <c r="I35" s="745" t="n"/>
      <c r="J35" s="121" t="n"/>
      <c r="K35" s="95" t="n"/>
      <c r="L35" s="96" t="n"/>
      <c r="M35" s="96" t="n"/>
      <c r="N35" s="96" t="n"/>
      <c r="O35" s="96" t="n"/>
      <c r="P35" s="96" t="n"/>
      <c r="Q35" s="95" t="n"/>
      <c r="R35" s="95" t="n"/>
      <c r="S35" s="95" t="n"/>
      <c r="T35" s="95" t="n"/>
      <c r="U35" s="95" t="n"/>
      <c r="V35" s="95" t="n"/>
      <c r="W35" s="95" t="n"/>
      <c r="X35" s="95" t="n"/>
      <c r="Y35" s="95" t="n"/>
      <c r="Z35" s="95" t="n"/>
    </row>
    <row r="36" ht="28.5" customHeight="1" s="721">
      <c r="A36" s="513" t="inlineStr">
        <is>
          <t>G-PC-A-3-1</t>
        </is>
      </c>
      <c r="B36" s="742" t="n"/>
      <c r="C36" s="111">
        <f>INDEX('imp-questions'!E:E, MATCH(A36, 'imp-questions'!A:A, 0))</f>
        <v/>
      </c>
      <c r="D36" s="112">
        <f>INDEX('imp-questions'!F:F, MATCH(A36, 'imp-questions'!A:A, 0))</f>
        <v/>
      </c>
      <c r="E36" s="113">
        <f>CHAR(65+INDEX('imp-questions'!H:H, MATCH(A36, 'imp-questions'!A:A, 0)))</f>
        <v/>
      </c>
      <c r="F36" s="114" t="n"/>
      <c r="G36" s="119">
        <f>IFERROR(INDEX(INDIRECT("Ans" &amp; E36 &amp; "TBL"), MATCH(F36, INDEX(INDIRECT("Ans" &amp; E36 &amp; "TBL"), 0, 1), 0), 2), 0)</f>
        <v/>
      </c>
      <c r="H36" s="120">
        <f>IFERROR(AVERAGE(G36,G43),0)</f>
        <v/>
      </c>
      <c r="I36" s="744" t="n"/>
      <c r="J36" s="121" t="n"/>
      <c r="K36" s="95" t="n"/>
      <c r="L36" s="96" t="n"/>
      <c r="M36" s="96" t="n"/>
      <c r="N36" s="96" t="n"/>
      <c r="O36" s="96" t="n"/>
      <c r="P36" s="96" t="n"/>
      <c r="Q36" s="95" t="n"/>
      <c r="R36" s="95" t="n"/>
      <c r="S36" s="95" t="n"/>
      <c r="T36" s="95" t="n"/>
      <c r="U36" s="95" t="n"/>
      <c r="V36" s="95" t="n"/>
      <c r="W36" s="95" t="n"/>
      <c r="X36" s="95" t="n"/>
      <c r="Y36" s="95" t="n"/>
      <c r="Z36" s="95" t="n"/>
    </row>
    <row r="37" ht="47.1" customHeight="1" s="721">
      <c r="B37" s="746" t="n"/>
      <c r="C37" s="434" t="n"/>
      <c r="D37" s="435">
        <f>INDEX('imp-questions'!G:G, MATCH(A36, 'imp-questions'!A:A, 0))</f>
        <v/>
      </c>
      <c r="E37" s="436" t="n"/>
      <c r="F37" s="438" t="n"/>
      <c r="G37" s="116" t="n"/>
      <c r="H37" s="122" t="n"/>
      <c r="I37" s="745" t="n"/>
      <c r="J37" s="121" t="n"/>
      <c r="K37" s="95" t="n"/>
      <c r="L37" s="96" t="n"/>
      <c r="M37" s="96" t="n"/>
      <c r="N37" s="96" t="n"/>
      <c r="O37" s="96" t="n"/>
      <c r="P37" s="96" t="n"/>
      <c r="Q37" s="95" t="n"/>
      <c r="R37" s="95" t="n"/>
      <c r="S37" s="95" t="n"/>
      <c r="T37" s="95" t="n"/>
      <c r="U37" s="95" t="n"/>
      <c r="V37" s="95" t="n"/>
      <c r="W37" s="95" t="n"/>
      <c r="X37" s="95" t="n"/>
      <c r="Y37" s="95" t="n"/>
      <c r="Z37" s="95" t="n"/>
    </row>
    <row r="38">
      <c r="B38" s="132" t="n"/>
      <c r="C38" s="124" t="n"/>
      <c r="D38" s="124" t="n"/>
      <c r="E38" s="124" t="n"/>
      <c r="F38" s="124" t="n"/>
      <c r="G38" s="124" t="n"/>
      <c r="H38" s="124" t="n"/>
      <c r="I38" s="133" t="n"/>
      <c r="J38" s="94" t="n"/>
      <c r="K38" s="95" t="n"/>
      <c r="L38" s="96" t="n"/>
      <c r="M38" s="96" t="n"/>
      <c r="N38" s="96" t="n"/>
      <c r="O38" s="96" t="n"/>
      <c r="P38" s="96" t="n"/>
      <c r="Q38" s="95" t="n"/>
      <c r="R38" s="95" t="n"/>
      <c r="S38" s="95" t="n"/>
      <c r="T38" s="95" t="n"/>
      <c r="U38" s="95" t="n"/>
      <c r="V38" s="95" t="n"/>
      <c r="W38" s="95" t="n"/>
      <c r="X38" s="95" t="n"/>
      <c r="Y38" s="95" t="n"/>
      <c r="Z38" s="95" t="n"/>
    </row>
    <row r="39" ht="15" customHeight="1" s="721">
      <c r="A39" s="513" t="inlineStr">
        <is>
          <t>G-PC-B-1-1</t>
        </is>
      </c>
      <c r="B39" s="739">
        <f>INDEX('imp-questions'!D:D, MATCH(A39, 'imp-questions'!A:A, 0))</f>
        <v/>
      </c>
      <c r="C39" s="111">
        <f>INDEX('imp-questions'!E:E, MATCH(A39, 'imp-questions'!A:A, 0))</f>
        <v/>
      </c>
      <c r="D39" s="112">
        <f>INDEX('imp-questions'!F:F, MATCH(A39, 'imp-questions'!A:A, 0))</f>
        <v/>
      </c>
      <c r="E39" s="113">
        <f>CHAR(65+INDEX('imp-questions'!H:H, MATCH(A39, 'imp-questions'!A:A, 0)))</f>
        <v/>
      </c>
      <c r="F39" s="134" t="n"/>
      <c r="G39" s="135">
        <f>IFERROR(INDEX(INDIRECT("Ans" &amp; E39 &amp; "TBL"), MATCH(F39, INDEX(INDIRECT("Ans" &amp; E39 &amp; "TBL"), 0, 1), 0), 2), 0)</f>
        <v/>
      </c>
      <c r="H39" s="136" t="n"/>
      <c r="I39" s="750" t="n"/>
      <c r="J39" s="121" t="n"/>
      <c r="K39" s="95" t="n"/>
      <c r="L39" s="96" t="n"/>
      <c r="M39" s="96" t="n"/>
      <c r="N39" s="96" t="n"/>
      <c r="O39" s="96" t="n"/>
      <c r="P39" s="96" t="n"/>
      <c r="Q39" s="95" t="n"/>
      <c r="R39" s="95" t="n"/>
      <c r="S39" s="95" t="n"/>
      <c r="T39" s="95" t="n"/>
      <c r="U39" s="95" t="n"/>
      <c r="V39" s="95" t="n"/>
      <c r="W39" s="95" t="n"/>
      <c r="X39" s="95" t="n"/>
      <c r="Y39" s="95" t="n"/>
      <c r="Z39" s="95" t="n"/>
    </row>
    <row r="40" ht="36.95" customHeight="1" s="721">
      <c r="B40" s="742" t="n"/>
      <c r="C40" s="434" t="n"/>
      <c r="D40" s="435">
        <f>INDEX('imp-questions'!G:G, MATCH(A39, 'imp-questions'!A:A, 0))</f>
        <v/>
      </c>
      <c r="E40" s="436" t="n"/>
      <c r="F40" s="440" t="n"/>
      <c r="G40" s="137" t="n"/>
      <c r="H40" s="138" t="n"/>
      <c r="I40" s="751" t="n"/>
      <c r="J40" s="121" t="n"/>
      <c r="K40" s="95" t="n"/>
      <c r="L40" s="96" t="n"/>
      <c r="M40" s="96" t="n"/>
      <c r="N40" s="96" t="n"/>
      <c r="O40" s="96" t="n"/>
      <c r="P40" s="96" t="n"/>
      <c r="Q40" s="95" t="n"/>
      <c r="R40" s="95" t="n"/>
      <c r="S40" s="95" t="n"/>
      <c r="T40" s="95" t="n"/>
      <c r="U40" s="95" t="n"/>
      <c r="V40" s="95" t="n"/>
      <c r="W40" s="95" t="n"/>
      <c r="X40" s="95" t="n"/>
      <c r="Y40" s="95" t="n"/>
      <c r="Z40" s="95" t="n"/>
    </row>
    <row r="41" ht="27.95" customHeight="1" s="721">
      <c r="A41" s="513" t="inlineStr">
        <is>
          <t>G-PC-B-2-1</t>
        </is>
      </c>
      <c r="B41" s="742" t="n"/>
      <c r="C41" s="111">
        <f>INDEX('imp-questions'!E:E, MATCH(A41, 'imp-questions'!A:A, 0))</f>
        <v/>
      </c>
      <c r="D41" s="112">
        <f>INDEX('imp-questions'!F:F, MATCH(A41, 'imp-questions'!A:A, 0))</f>
        <v/>
      </c>
      <c r="E41" s="113">
        <f>CHAR(65+INDEX('imp-questions'!H:H, MATCH(A41, 'imp-questions'!A:A, 0)))</f>
        <v/>
      </c>
      <c r="F41" s="134" t="n"/>
      <c r="G41" s="135">
        <f>IFERROR(INDEX(INDIRECT("Ans" &amp; E41 &amp; "TBL"), MATCH(F41, INDEX(INDIRECT("Ans" &amp; E41 &amp; "TBL"), 0, 1), 0), 2), 0)</f>
        <v/>
      </c>
      <c r="H41" s="136" t="n"/>
      <c r="I41" s="752" t="n"/>
      <c r="J41" s="121" t="n"/>
      <c r="K41" s="95" t="n"/>
      <c r="L41" s="96" t="n"/>
      <c r="M41" s="96" t="n"/>
      <c r="N41" s="96" t="n"/>
      <c r="O41" s="96" t="n"/>
      <c r="P41" s="96" t="n"/>
      <c r="Q41" s="95" t="n"/>
      <c r="R41" s="95" t="n"/>
      <c r="S41" s="95" t="n"/>
      <c r="T41" s="95" t="n"/>
      <c r="U41" s="95" t="n"/>
      <c r="V41" s="95" t="n"/>
      <c r="W41" s="95" t="n"/>
      <c r="X41" s="95" t="n"/>
      <c r="Y41" s="95" t="n"/>
      <c r="Z41" s="95" t="n"/>
    </row>
    <row r="42" ht="38.1" customHeight="1" s="721">
      <c r="B42" s="742" t="n"/>
      <c r="C42" s="434" t="n"/>
      <c r="D42" s="435">
        <f>INDEX('imp-questions'!G:G, MATCH(A41, 'imp-questions'!A:A, 0))</f>
        <v/>
      </c>
      <c r="E42" s="436" t="n"/>
      <c r="F42" s="440" t="n"/>
      <c r="G42" s="137" t="n"/>
      <c r="H42" s="138" t="n"/>
      <c r="I42" s="751" t="n"/>
      <c r="J42" s="121" t="n"/>
      <c r="K42" s="95" t="n"/>
      <c r="L42" s="96" t="n"/>
      <c r="M42" s="96" t="n"/>
      <c r="N42" s="96" t="n"/>
      <c r="O42" s="96" t="n"/>
      <c r="P42" s="96" t="n"/>
      <c r="Q42" s="95" t="n"/>
      <c r="R42" s="95" t="n"/>
      <c r="S42" s="95" t="n"/>
      <c r="T42" s="95" t="n"/>
      <c r="U42" s="95" t="n"/>
      <c r="V42" s="95" t="n"/>
      <c r="W42" s="95" t="n"/>
      <c r="X42" s="95" t="n"/>
      <c r="Y42" s="95" t="n"/>
      <c r="Z42" s="95" t="n"/>
    </row>
    <row r="43" ht="27.95" customHeight="1" s="721">
      <c r="A43" s="513" t="inlineStr">
        <is>
          <t>G-PC-B-3-1</t>
        </is>
      </c>
      <c r="B43" s="742" t="n"/>
      <c r="C43" s="111">
        <f>INDEX('imp-questions'!E:E, MATCH(A43, 'imp-questions'!A:A, 0))</f>
        <v/>
      </c>
      <c r="D43" s="112">
        <f>INDEX('imp-questions'!F:F, MATCH(A43, 'imp-questions'!A:A, 0))</f>
        <v/>
      </c>
      <c r="E43" s="113">
        <f>CHAR(65+INDEX('imp-questions'!H:H, MATCH(A43, 'imp-questions'!A:A, 0)))</f>
        <v/>
      </c>
      <c r="F43" s="134" t="n"/>
      <c r="G43" s="135">
        <f>IFERROR(INDEX(INDIRECT("Ans" &amp; E43 &amp; "TBL"), MATCH(F43, INDEX(INDIRECT("Ans" &amp; E43 &amp; "TBL"), 0, 1), 0), 2), 0)</f>
        <v/>
      </c>
      <c r="H43" s="136" t="n"/>
      <c r="I43" s="752" t="n"/>
      <c r="J43" s="121" t="n"/>
      <c r="K43" s="95" t="n"/>
      <c r="L43" s="96" t="n"/>
      <c r="M43" s="96" t="n"/>
      <c r="N43" s="96" t="n"/>
      <c r="O43" s="96" t="n"/>
      <c r="P43" s="96" t="n"/>
      <c r="Q43" s="95" t="n"/>
      <c r="R43" s="95" t="n"/>
      <c r="S43" s="95" t="n"/>
      <c r="T43" s="95" t="n"/>
      <c r="U43" s="95" t="n"/>
      <c r="V43" s="95" t="n"/>
      <c r="W43" s="95" t="n"/>
      <c r="X43" s="95" t="n"/>
      <c r="Y43" s="95" t="n"/>
      <c r="Z43" s="95" t="n"/>
    </row>
    <row r="44" ht="45" customHeight="1" s="721">
      <c r="B44" s="746" t="n"/>
      <c r="C44" s="434" t="n"/>
      <c r="D44" s="439">
        <f>INDEX('imp-questions'!G:G, MATCH(A43, 'imp-questions'!A:A, 0))</f>
        <v/>
      </c>
      <c r="E44" s="436" t="n"/>
      <c r="F44" s="440" t="n"/>
      <c r="G44" s="137" t="n"/>
      <c r="H44" s="138" t="n"/>
      <c r="I44" s="751" t="n"/>
      <c r="J44" s="121" t="n"/>
      <c r="K44" s="95" t="n"/>
      <c r="L44" s="96" t="n"/>
      <c r="M44" s="96" t="n"/>
      <c r="N44" s="96" t="n"/>
      <c r="O44" s="96" t="n"/>
      <c r="P44" s="96" t="n"/>
      <c r="Q44" s="95" t="n"/>
      <c r="R44" s="95" t="n"/>
      <c r="S44" s="95" t="n"/>
      <c r="T44" s="95" t="n"/>
      <c r="U44" s="95" t="n"/>
      <c r="V44" s="95" t="n"/>
      <c r="W44" s="95" t="n"/>
      <c r="X44" s="95" t="n"/>
      <c r="Y44" s="95" t="n"/>
      <c r="Z44" s="95" t="n"/>
    </row>
    <row r="45">
      <c r="B45" s="502" t="inlineStr">
        <is>
          <t>Education &amp; Guidance</t>
        </is>
      </c>
      <c r="C45" s="747" t="n"/>
      <c r="D45" s="748" t="n"/>
      <c r="E45" s="128" t="n"/>
      <c r="F45" s="108" t="inlineStr">
        <is>
          <t>Answer</t>
        </is>
      </c>
      <c r="G45" s="129" t="n"/>
      <c r="H45" s="130" t="n"/>
      <c r="I45" s="110" t="inlineStr">
        <is>
          <t>Interview Notes</t>
        </is>
      </c>
      <c r="J45" s="110" t="inlineStr">
        <is>
          <t>Rating</t>
        </is>
      </c>
      <c r="K45" s="95" t="n"/>
      <c r="L45" s="96" t="n"/>
      <c r="M45" s="96" t="n"/>
      <c r="N45" s="96" t="n"/>
      <c r="O45" s="96" t="n"/>
      <c r="P45" s="96" t="n"/>
      <c r="Q45" s="95" t="n"/>
      <c r="R45" s="95" t="n"/>
      <c r="S45" s="95" t="n"/>
      <c r="T45" s="95" t="n"/>
      <c r="U45" s="95" t="n"/>
      <c r="V45" s="95" t="n"/>
      <c r="W45" s="95" t="n"/>
      <c r="X45" s="95" t="n"/>
      <c r="Y45" s="95" t="n"/>
      <c r="Z45" s="95" t="n"/>
    </row>
    <row r="46" ht="12.75" customHeight="1" s="721">
      <c r="A46" s="509" t="inlineStr">
        <is>
          <t>G-EG-A-1-1</t>
        </is>
      </c>
      <c r="B46" s="739">
        <f>INDEX('imp-questions'!D:D, MATCH(A46, 'imp-questions'!A:A, 0))</f>
        <v/>
      </c>
      <c r="C46" s="111">
        <f>INDEX('imp-questions'!E:E, MATCH(A46, 'imp-questions'!A:A, 0))</f>
        <v/>
      </c>
      <c r="D46" s="131">
        <f>INDEX('imp-questions'!F:F, MATCH(A46, 'imp-questions'!A:A, 0))</f>
        <v/>
      </c>
      <c r="E46" s="113">
        <f>CHAR(65+INDEX('imp-questions'!H:H, MATCH(A46, 'imp-questions'!A:A, 0)))</f>
        <v/>
      </c>
      <c r="F46" s="114" t="n"/>
      <c r="G46" s="119">
        <f>IFERROR(INDEX(INDIRECT("Ans" &amp; E46 &amp; "TBL"), MATCH(F46, INDEX(INDIRECT("Ans" &amp; E46 &amp; "TBL"), 0, 1), 0), 2), 0)</f>
        <v/>
      </c>
      <c r="H46" s="127">
        <f>IFERROR(AVERAGE(G46,G53),0)</f>
        <v/>
      </c>
      <c r="I46" s="476" t="n"/>
      <c r="J46" s="753">
        <f>SUM(H46,H48,H50)</f>
        <v/>
      </c>
      <c r="K46" s="95" t="n"/>
      <c r="L46" s="96" t="n"/>
      <c r="M46" s="96" t="n"/>
      <c r="N46" s="96" t="n"/>
      <c r="O46" s="96" t="n"/>
      <c r="P46" s="96" t="n"/>
      <c r="Q46" s="95" t="n"/>
      <c r="R46" s="95" t="n"/>
      <c r="S46" s="95" t="n"/>
      <c r="T46" s="95" t="n"/>
      <c r="U46" s="95" t="n"/>
      <c r="V46" s="95" t="n"/>
      <c r="W46" s="95" t="n"/>
      <c r="X46" s="95" t="n"/>
      <c r="Y46" s="95" t="n"/>
      <c r="Z46" s="95" t="n"/>
    </row>
    <row r="47" ht="84" customHeight="1" s="721">
      <c r="B47" s="742" t="n"/>
      <c r="C47" s="434" t="n"/>
      <c r="D47" s="435">
        <f>INDEX('imp-questions'!G:G, MATCH(A46, 'imp-questions'!A:A, 0))</f>
        <v/>
      </c>
      <c r="E47" s="436" t="n"/>
      <c r="F47" s="438" t="n"/>
      <c r="G47" s="116" t="n"/>
      <c r="H47" s="139" t="n"/>
      <c r="I47" s="754" t="n"/>
      <c r="J47" s="755" t="n"/>
      <c r="K47" s="95" t="n"/>
      <c r="L47" s="96" t="n"/>
      <c r="M47" s="96" t="n"/>
      <c r="N47" s="96" t="n"/>
      <c r="O47" s="96" t="n"/>
      <c r="P47" s="96" t="n"/>
      <c r="Q47" s="95" t="n"/>
      <c r="R47" s="95" t="n"/>
      <c r="S47" s="95" t="n"/>
      <c r="T47" s="95" t="n"/>
      <c r="U47" s="95" t="n"/>
      <c r="V47" s="95" t="n"/>
      <c r="W47" s="95" t="n"/>
      <c r="X47" s="95" t="n"/>
      <c r="Y47" s="95" t="n"/>
      <c r="Z47" s="95" t="n"/>
    </row>
    <row r="48">
      <c r="A48" s="509" t="inlineStr">
        <is>
          <t>G-EG-A-2-1</t>
        </is>
      </c>
      <c r="B48" s="742" t="n"/>
      <c r="C48" s="111">
        <f>INDEX('imp-questions'!E:E, MATCH(A48, 'imp-questions'!A:A, 0))</f>
        <v/>
      </c>
      <c r="D48" s="112">
        <f>INDEX('imp-questions'!F:F, MATCH(A48, 'imp-questions'!A:A, 0))</f>
        <v/>
      </c>
      <c r="E48" s="113">
        <f>CHAR(65+INDEX('imp-questions'!H:H, MATCH(A48, 'imp-questions'!A:A, 0)))</f>
        <v/>
      </c>
      <c r="F48" s="118" t="n"/>
      <c r="G48" s="119">
        <f>IFERROR(INDEX(INDIRECT("Ans" &amp; E48 &amp; "TBL"), MATCH(F48, INDEX(INDIRECT("Ans" &amp; E48 &amp; "TBL"), 0, 1), 0), 2), 0)</f>
        <v/>
      </c>
      <c r="H48" s="140">
        <f>IFERROR(AVERAGE(G48,G55),0)</f>
        <v/>
      </c>
      <c r="I48" s="487" t="n"/>
      <c r="J48" s="141" t="n"/>
      <c r="K48" s="95" t="n"/>
      <c r="L48" s="96" t="n"/>
      <c r="M48" s="96" t="n"/>
      <c r="N48" s="96" t="n"/>
      <c r="O48" s="96" t="n"/>
      <c r="P48" s="96" t="n"/>
      <c r="Q48" s="95" t="n"/>
      <c r="R48" s="95" t="n"/>
      <c r="S48" s="95" t="n"/>
      <c r="T48" s="95" t="n"/>
      <c r="U48" s="95" t="n"/>
      <c r="V48" s="95" t="n"/>
      <c r="W48" s="95" t="n"/>
      <c r="X48" s="95" t="n"/>
      <c r="Y48" s="95" t="n"/>
      <c r="Z48" s="95" t="n"/>
    </row>
    <row r="49" ht="72.95" customHeight="1" s="721">
      <c r="B49" s="742" t="n"/>
      <c r="C49" s="434" t="n"/>
      <c r="D49" s="435">
        <f>INDEX('imp-questions'!G:G, MATCH(A48, 'imp-questions'!A:A, 0))</f>
        <v/>
      </c>
      <c r="E49" s="436" t="n"/>
      <c r="F49" s="438" t="n"/>
      <c r="G49" s="116" t="n"/>
      <c r="H49" s="142" t="n"/>
      <c r="I49" s="756" t="n"/>
      <c r="J49" s="141" t="n"/>
      <c r="K49" s="95" t="n"/>
      <c r="L49" s="96" t="n"/>
      <c r="M49" s="96" t="n"/>
      <c r="N49" s="96" t="n"/>
      <c r="O49" s="96" t="n"/>
      <c r="P49" s="96" t="n"/>
      <c r="Q49" s="95" t="n"/>
      <c r="R49" s="95" t="n"/>
      <c r="S49" s="95" t="n"/>
      <c r="T49" s="95" t="n"/>
      <c r="U49" s="95" t="n"/>
      <c r="V49" s="95" t="n"/>
      <c r="W49" s="95" t="n"/>
      <c r="X49" s="95" t="n"/>
      <c r="Y49" s="95" t="n"/>
      <c r="Z49" s="95" t="n"/>
    </row>
    <row r="50" ht="15" customHeight="1" s="721">
      <c r="A50" s="509" t="inlineStr">
        <is>
          <t>G-EG-A-3-1</t>
        </is>
      </c>
      <c r="B50" s="742" t="n"/>
      <c r="C50" s="111">
        <f>INDEX('imp-questions'!E:E, MATCH(A50, 'imp-questions'!A:A, 0))</f>
        <v/>
      </c>
      <c r="D50" s="112">
        <f>INDEX('imp-questions'!F:F, MATCH(A50, 'imp-questions'!A:A, 0))</f>
        <v/>
      </c>
      <c r="E50" s="113">
        <f>CHAR(65+INDEX('imp-questions'!H:H, MATCH(A50, 'imp-questions'!A:A, 0)))</f>
        <v/>
      </c>
      <c r="F50" s="118" t="n"/>
      <c r="G50" s="119">
        <f>IFERROR(INDEX(INDIRECT("Ans" &amp; E50 &amp; "TBL"), MATCH(F50, INDEX(INDIRECT("Ans" &amp; E50 &amp; "TBL"), 0, 1), 0), 2), 0)</f>
        <v/>
      </c>
      <c r="H50" s="140">
        <f>IFERROR(AVERAGE(G50,G57),0)</f>
        <v/>
      </c>
      <c r="I50" s="478" t="n"/>
      <c r="J50" s="141" t="n"/>
      <c r="K50" s="95" t="n"/>
      <c r="L50" s="96" t="n"/>
      <c r="M50" s="96" t="n"/>
      <c r="N50" s="96" t="n"/>
      <c r="O50" s="96" t="n"/>
      <c r="P50" s="96" t="n"/>
      <c r="Q50" s="95" t="n"/>
      <c r="R50" s="95" t="n"/>
      <c r="S50" s="95" t="n"/>
      <c r="T50" s="95" t="n"/>
      <c r="U50" s="95" t="n"/>
      <c r="V50" s="95" t="n"/>
      <c r="W50" s="95" t="n"/>
      <c r="X50" s="95" t="n"/>
      <c r="Y50" s="95" t="n"/>
      <c r="Z50" s="95" t="n"/>
    </row>
    <row r="51" ht="47.1" customHeight="1" s="721">
      <c r="B51" s="746" t="n"/>
      <c r="C51" s="434" t="n"/>
      <c r="D51" s="435">
        <f>INDEX('imp-questions'!G:G, MATCH(A50, 'imp-questions'!A:A, 0))</f>
        <v/>
      </c>
      <c r="E51" s="436" t="n"/>
      <c r="F51" s="438" t="n"/>
      <c r="G51" s="116" t="n"/>
      <c r="H51" s="142" t="n"/>
      <c r="I51" s="756" t="n"/>
      <c r="J51" s="141" t="n"/>
      <c r="K51" s="95" t="n"/>
      <c r="L51" s="96" t="n"/>
      <c r="M51" s="96" t="n"/>
      <c r="N51" s="96" t="n"/>
      <c r="O51" s="96" t="n"/>
      <c r="P51" s="96" t="n"/>
      <c r="Q51" s="95" t="n"/>
      <c r="R51" s="95" t="n"/>
      <c r="S51" s="95" t="n"/>
      <c r="T51" s="95" t="n"/>
      <c r="U51" s="95" t="n"/>
      <c r="V51" s="95" t="n"/>
      <c r="W51" s="95" t="n"/>
      <c r="X51" s="95" t="n"/>
      <c r="Y51" s="95" t="n"/>
      <c r="Z51" s="95" t="n"/>
    </row>
    <row r="52">
      <c r="B52" s="123" t="n"/>
      <c r="C52" s="124" t="n"/>
      <c r="D52" s="125" t="n"/>
      <c r="E52" s="125" t="n"/>
      <c r="F52" s="125" t="n"/>
      <c r="G52" s="125" t="n"/>
      <c r="H52" s="125" t="n"/>
      <c r="I52" s="126" t="n"/>
      <c r="J52" s="121" t="n"/>
      <c r="K52" s="95" t="n"/>
      <c r="L52" s="96" t="n"/>
      <c r="M52" s="96" t="n"/>
      <c r="N52" s="96" t="n"/>
      <c r="O52" s="96" t="n"/>
      <c r="P52" s="96" t="n"/>
      <c r="Q52" s="95" t="n"/>
      <c r="R52" s="95" t="n"/>
      <c r="S52" s="95" t="n"/>
      <c r="T52" s="95" t="n"/>
      <c r="U52" s="95" t="n"/>
      <c r="V52" s="95" t="n"/>
      <c r="W52" s="95" t="n"/>
      <c r="X52" s="95" t="n"/>
      <c r="Y52" s="95" t="n"/>
      <c r="Z52" s="95" t="n"/>
    </row>
    <row r="53" ht="15" customHeight="1" s="721">
      <c r="A53" s="509" t="inlineStr">
        <is>
          <t>G-EG-B-1-1</t>
        </is>
      </c>
      <c r="B53" s="739">
        <f>INDEX('imp-questions'!D:D, MATCH(A53, 'imp-questions'!A:A, 0))</f>
        <v/>
      </c>
      <c r="C53" s="111">
        <f>INDEX('imp-questions'!E:E, MATCH(A53, 'imp-questions'!A:A, 0))</f>
        <v/>
      </c>
      <c r="D53" s="112">
        <f>INDEX('imp-questions'!F:F, MATCH(A53, 'imp-questions'!A:A, 0))</f>
        <v/>
      </c>
      <c r="E53" s="113">
        <f>CHAR(65+INDEX('imp-questions'!H:H, MATCH(A53, 'imp-questions'!A:A, 0)))</f>
        <v/>
      </c>
      <c r="F53" s="114" t="n"/>
      <c r="G53" s="119">
        <f>IFERROR(INDEX(INDIRECT("Ans" &amp; E53 &amp; "TBL"), MATCH(F53, INDEX(INDIRECT("Ans" &amp; E53 &amp; "TBL"), 0, 1), 0), 2), 0)</f>
        <v/>
      </c>
      <c r="H53" s="127" t="n"/>
      <c r="I53" s="740" t="n"/>
      <c r="J53" s="121" t="n"/>
      <c r="K53" s="95" t="n"/>
      <c r="L53" s="96" t="n"/>
      <c r="M53" s="96" t="n"/>
      <c r="N53" s="96" t="n"/>
      <c r="O53" s="96" t="n"/>
      <c r="P53" s="96" t="n"/>
      <c r="Q53" s="95" t="n"/>
      <c r="R53" s="95" t="n"/>
      <c r="S53" s="95" t="n"/>
      <c r="T53" s="95" t="n"/>
      <c r="U53" s="95" t="n"/>
      <c r="V53" s="95" t="n"/>
      <c r="W53" s="95" t="n"/>
      <c r="X53" s="95" t="n"/>
      <c r="Y53" s="95" t="n"/>
      <c r="Z53" s="95" t="n"/>
    </row>
    <row r="54" ht="69.95" customHeight="1" s="721">
      <c r="B54" s="742" t="n"/>
      <c r="C54" s="434" t="n"/>
      <c r="D54" s="435">
        <f>INDEX('imp-questions'!G:G, MATCH(A53, 'imp-questions'!A:A, 0))</f>
        <v/>
      </c>
      <c r="E54" s="436" t="n"/>
      <c r="F54" s="438" t="n"/>
      <c r="G54" s="116" t="n"/>
      <c r="H54" s="122" t="n"/>
      <c r="I54" s="743" t="n"/>
      <c r="J54" s="121" t="n"/>
      <c r="K54" s="95" t="n"/>
      <c r="L54" s="96" t="n"/>
      <c r="M54" s="96" t="n"/>
      <c r="N54" s="96" t="n"/>
      <c r="O54" s="96" t="n"/>
      <c r="P54" s="96" t="n"/>
      <c r="Q54" s="95" t="n"/>
      <c r="R54" s="95" t="n"/>
      <c r="S54" s="95" t="n"/>
      <c r="T54" s="95" t="n"/>
      <c r="U54" s="95" t="n"/>
      <c r="V54" s="95" t="n"/>
      <c r="W54" s="95" t="n"/>
      <c r="X54" s="95" t="n"/>
      <c r="Y54" s="95" t="n"/>
      <c r="Z54" s="95" t="n"/>
    </row>
    <row r="55">
      <c r="A55" s="509" t="inlineStr">
        <is>
          <t>G-EG-B-2-1</t>
        </is>
      </c>
      <c r="B55" s="742" t="n"/>
      <c r="C55" s="111">
        <f>INDEX('imp-questions'!E:E, MATCH(A55, 'imp-questions'!A:A, 0))</f>
        <v/>
      </c>
      <c r="D55" s="112">
        <f>INDEX('imp-questions'!F:F, MATCH(A55, 'imp-questions'!A:A, 0))</f>
        <v/>
      </c>
      <c r="E55" s="113">
        <f>CHAR(65+INDEX('imp-questions'!H:H, MATCH(A55, 'imp-questions'!A:A, 0)))</f>
        <v/>
      </c>
      <c r="F55" s="118" t="n"/>
      <c r="G55" s="119">
        <f>IFERROR(INDEX(INDIRECT("Ans" &amp; E55 &amp; "TBL"), MATCH(F55, INDEX(INDIRECT("Ans" &amp; E55 &amp; "TBL"), 0, 1), 0), 2), 0)</f>
        <v/>
      </c>
      <c r="H55" s="127" t="n"/>
      <c r="I55" s="744" t="n"/>
      <c r="J55" s="121" t="n"/>
      <c r="K55" s="95" t="n"/>
      <c r="L55" s="96" t="n"/>
      <c r="M55" s="96" t="n"/>
      <c r="N55" s="96" t="n"/>
      <c r="O55" s="96" t="n"/>
      <c r="P55" s="96" t="n"/>
      <c r="Q55" s="95" t="n"/>
      <c r="R55" s="95" t="n"/>
      <c r="S55" s="95" t="n"/>
      <c r="T55" s="95" t="n"/>
      <c r="U55" s="95" t="n"/>
      <c r="V55" s="95" t="n"/>
      <c r="W55" s="95" t="n"/>
      <c r="X55" s="95" t="n"/>
      <c r="Y55" s="95" t="n"/>
      <c r="Z55" s="95" t="n"/>
    </row>
    <row r="56" ht="60" customHeight="1" s="721">
      <c r="B56" s="742" t="n"/>
      <c r="C56" s="434" t="n"/>
      <c r="D56" s="435">
        <f>INDEX('imp-questions'!G:G, MATCH(A55, 'imp-questions'!A:A, 0))</f>
        <v/>
      </c>
      <c r="E56" s="436" t="n"/>
      <c r="F56" s="438" t="n"/>
      <c r="G56" s="116" t="n"/>
      <c r="H56" s="122" t="n"/>
      <c r="I56" s="745" t="n"/>
      <c r="J56" s="121" t="n"/>
      <c r="K56" s="95" t="n"/>
      <c r="L56" s="96" t="n"/>
      <c r="M56" s="96" t="n"/>
      <c r="N56" s="96" t="n"/>
      <c r="O56" s="96" t="n"/>
      <c r="P56" s="96" t="n"/>
      <c r="Q56" s="95" t="n"/>
      <c r="R56" s="95" t="n"/>
      <c r="S56" s="95" t="n"/>
      <c r="T56" s="95" t="n"/>
      <c r="U56" s="95" t="n"/>
      <c r="V56" s="95" t="n"/>
      <c r="W56" s="95" t="n"/>
      <c r="X56" s="95" t="n"/>
      <c r="Y56" s="95" t="n"/>
      <c r="Z56" s="95" t="n"/>
    </row>
    <row r="57" ht="27.95" customHeight="1" s="721">
      <c r="A57" s="509" t="inlineStr">
        <is>
          <t>G-EG-B-3-1</t>
        </is>
      </c>
      <c r="B57" s="742" t="n"/>
      <c r="C57" s="111">
        <f>INDEX('imp-questions'!E:E, MATCH(A57, 'imp-questions'!A:A, 0))</f>
        <v/>
      </c>
      <c r="D57" s="112">
        <f>INDEX('imp-questions'!F:F, MATCH(A57, 'imp-questions'!A:A, 0))</f>
        <v/>
      </c>
      <c r="E57" s="113">
        <f>CHAR(65+INDEX('imp-questions'!H:H, MATCH(A57, 'imp-questions'!A:A, 0)))</f>
        <v/>
      </c>
      <c r="F57" s="118" t="n"/>
      <c r="G57" s="119">
        <f>IFERROR(INDEX(INDIRECT("Ans" &amp; E57 &amp; "TBL"), MATCH(F57, INDEX(INDIRECT("Ans" &amp; E57 &amp; "TBL"), 0, 1), 0), 2), 0)</f>
        <v/>
      </c>
      <c r="H57" s="127" t="n"/>
      <c r="I57" s="744" t="n"/>
      <c r="J57" s="121" t="n"/>
      <c r="K57" s="95" t="n"/>
      <c r="L57" s="96" t="n"/>
      <c r="M57" s="96" t="n"/>
      <c r="N57" s="96" t="n"/>
      <c r="O57" s="96" t="n"/>
      <c r="P57" s="96" t="n"/>
      <c r="Q57" s="95" t="n"/>
      <c r="R57" s="95" t="n"/>
      <c r="S57" s="95" t="n"/>
      <c r="T57" s="95" t="n"/>
      <c r="U57" s="95" t="n"/>
      <c r="V57" s="95" t="n"/>
      <c r="W57" s="95" t="n"/>
      <c r="X57" s="95" t="n"/>
      <c r="Y57" s="95" t="n"/>
      <c r="Z57" s="95" t="n"/>
    </row>
    <row r="58" ht="105.95" customHeight="1" s="721">
      <c r="B58" s="746" t="n"/>
      <c r="C58" s="434" t="n"/>
      <c r="D58" s="439">
        <f>INDEX('imp-questions'!G:G, MATCH(A57, 'imp-questions'!A:A, 0))</f>
        <v/>
      </c>
      <c r="E58" s="441" t="n"/>
      <c r="F58" s="442" t="n"/>
      <c r="G58" s="143" t="n"/>
      <c r="H58" s="144" t="n"/>
      <c r="I58" s="745" t="n"/>
      <c r="J58" s="121" t="n"/>
      <c r="K58" s="95" t="n"/>
      <c r="L58" s="96" t="n"/>
      <c r="M58" s="96" t="n"/>
      <c r="N58" s="96" t="n"/>
      <c r="O58" s="96" t="n"/>
      <c r="P58" s="96" t="n"/>
      <c r="Q58" s="95" t="n"/>
      <c r="R58" s="95" t="n"/>
      <c r="S58" s="95" t="n"/>
      <c r="T58" s="95" t="n"/>
      <c r="U58" s="95" t="n"/>
      <c r="V58" s="95" t="n"/>
      <c r="W58" s="95" t="n"/>
      <c r="X58" s="95" t="n"/>
      <c r="Y58" s="95" t="n"/>
      <c r="Z58" s="95" t="n"/>
    </row>
    <row r="59" ht="22.15" customHeight="1" s="721">
      <c r="B59" s="480" t="inlineStr">
        <is>
          <t>Design</t>
        </is>
      </c>
      <c r="C59" s="726" t="n"/>
      <c r="D59" s="726" t="n"/>
      <c r="E59" s="726" t="n"/>
      <c r="F59" s="726" t="n"/>
      <c r="G59" s="726" t="n"/>
      <c r="H59" s="726" t="n"/>
      <c r="I59" s="726" t="n"/>
      <c r="J59" s="726" t="n"/>
      <c r="K59" s="95" t="n"/>
      <c r="L59" s="96" t="n"/>
      <c r="M59" s="96" t="n"/>
      <c r="N59" s="96" t="n"/>
      <c r="O59" s="96" t="n"/>
      <c r="P59" s="96" t="n"/>
      <c r="Q59" s="95" t="n"/>
      <c r="R59" s="95" t="n"/>
      <c r="S59" s="95" t="n"/>
      <c r="T59" s="95" t="n"/>
      <c r="U59" s="95" t="n"/>
      <c r="V59" s="95" t="n"/>
      <c r="W59" s="95" t="n"/>
      <c r="X59" s="95" t="n"/>
      <c r="Y59" s="95" t="n"/>
      <c r="Z59" s="95" t="n"/>
    </row>
    <row r="60">
      <c r="B60" s="757" t="inlineStr">
        <is>
          <t>Threat Assessment</t>
        </is>
      </c>
      <c r="C60" s="738" t="n"/>
      <c r="D60" s="758" t="n"/>
      <c r="E60" s="146" t="n"/>
      <c r="F60" s="591" t="inlineStr">
        <is>
          <t>Answer</t>
        </is>
      </c>
      <c r="G60" s="591" t="n"/>
      <c r="H60" s="147" t="n"/>
      <c r="I60" s="148" t="inlineStr">
        <is>
          <t>Interview Notes</t>
        </is>
      </c>
      <c r="J60" s="148" t="inlineStr">
        <is>
          <t>Rating</t>
        </is>
      </c>
      <c r="K60" s="95" t="n"/>
      <c r="L60" s="96" t="n"/>
      <c r="M60" s="96" t="n"/>
      <c r="N60" s="96" t="n"/>
      <c r="O60" s="96" t="n"/>
      <c r="P60" s="96" t="n"/>
      <c r="Q60" s="95" t="n"/>
      <c r="R60" s="95" t="n"/>
      <c r="S60" s="95" t="n"/>
      <c r="T60" s="95" t="n"/>
      <c r="U60" s="95" t="n"/>
      <c r="V60" s="95" t="n"/>
      <c r="W60" s="95" t="n"/>
      <c r="X60" s="95" t="n"/>
      <c r="Y60" s="95" t="n"/>
      <c r="Z60" s="95" t="n"/>
    </row>
    <row r="61" ht="12.75" customHeight="1" s="721">
      <c r="A61" s="509" t="inlineStr">
        <is>
          <t>D-TA-A-1-1</t>
        </is>
      </c>
      <c r="B61" s="759">
        <f>INDEX('imp-questions'!D:D, MATCH(A61, 'imp-questions'!A:A, 0))</f>
        <v/>
      </c>
      <c r="C61" s="149">
        <f>INDEX('imp-questions'!E:E, MATCH(A61, 'imp-questions'!A:A, 0))</f>
        <v/>
      </c>
      <c r="D61" s="112">
        <f>INDEX('imp-questions'!F:F, MATCH(A61, 'imp-questions'!A:A, 0))</f>
        <v/>
      </c>
      <c r="E61" s="113">
        <f>CHAR(65+INDEX('imp-questions'!H:H, MATCH(A61, 'imp-questions'!A:A, 0)))</f>
        <v/>
      </c>
      <c r="F61" s="150" t="n"/>
      <c r="G61" s="119">
        <f>IFERROR(INDEX(INDIRECT("Ans" &amp; E61 &amp; "TBL"), MATCH(F61, INDEX(INDIRECT("Ans" &amp; E61 &amp; "TBL"), 0, 1), 0), 2), 0)</f>
        <v/>
      </c>
      <c r="H61" s="127">
        <f>IFERROR(AVERAGE(G61,G68),0)</f>
        <v/>
      </c>
      <c r="I61" s="476" t="n"/>
      <c r="J61" s="760">
        <f>SUM(H61,H63,H65)</f>
        <v/>
      </c>
      <c r="K61" s="95" t="n"/>
      <c r="L61" s="96" t="n"/>
      <c r="M61" s="96" t="n"/>
      <c r="N61" s="96" t="n"/>
      <c r="O61" s="96" t="n"/>
      <c r="P61" s="96" t="n"/>
      <c r="Q61" s="95" t="n"/>
      <c r="R61" s="95" t="n"/>
      <c r="S61" s="95" t="n"/>
      <c r="T61" s="95" t="n"/>
      <c r="U61" s="95" t="n"/>
      <c r="V61" s="95" t="n"/>
      <c r="W61" s="95" t="n"/>
      <c r="X61" s="95" t="n"/>
      <c r="Y61" s="95" t="n"/>
      <c r="Z61" s="95" t="n"/>
    </row>
    <row r="62" ht="56.1" customHeight="1" s="721">
      <c r="B62" s="761" t="n"/>
      <c r="C62" s="419" t="n"/>
      <c r="D62" s="420">
        <f>INDEX('imp-questions'!G:G, MATCH(A61, 'imp-questions'!A:A, 0))</f>
        <v/>
      </c>
      <c r="E62" s="421" t="n"/>
      <c r="F62" s="422" t="n"/>
      <c r="G62" s="116" t="n"/>
      <c r="H62" s="139" t="n"/>
      <c r="I62" s="754" t="n"/>
      <c r="J62" s="755" t="n"/>
      <c r="K62" s="95" t="n"/>
      <c r="L62" s="96" t="n"/>
      <c r="M62" s="96" t="n"/>
      <c r="N62" s="96" t="n"/>
      <c r="O62" s="96" t="n"/>
      <c r="P62" s="96" t="n"/>
      <c r="Q62" s="95" t="n"/>
      <c r="R62" s="95" t="n"/>
      <c r="S62" s="95" t="n"/>
      <c r="T62" s="95" t="n"/>
      <c r="U62" s="95" t="n"/>
      <c r="V62" s="95" t="n"/>
      <c r="W62" s="95" t="n"/>
      <c r="X62" s="95" t="n"/>
      <c r="Y62" s="95" t="n"/>
      <c r="Z62" s="95" t="n"/>
    </row>
    <row r="63" ht="15" customHeight="1" s="721">
      <c r="A63" s="509" t="inlineStr">
        <is>
          <t>D-TA-A-2-1</t>
        </is>
      </c>
      <c r="B63" s="761" t="n"/>
      <c r="C63" s="149">
        <f>INDEX('imp-questions'!E:E, MATCH(A63, 'imp-questions'!A:A, 0))</f>
        <v/>
      </c>
      <c r="D63" s="112">
        <f>INDEX('imp-questions'!F:F, MATCH(A63, 'imp-questions'!A:A, 0))</f>
        <v/>
      </c>
      <c r="E63" s="113">
        <f>CHAR(65+INDEX('imp-questions'!H:H, MATCH(A63, 'imp-questions'!A:A, 0)))</f>
        <v/>
      </c>
      <c r="F63" s="151" t="n"/>
      <c r="G63" s="135">
        <f>IFERROR(INDEX(INDIRECT("Ans" &amp; E63 &amp; "TBL"), MATCH(F63, INDEX(INDIRECT("Ans" &amp; E63 &amp; "TBL"), 0, 1), 0), 2), 0)</f>
        <v/>
      </c>
      <c r="H63" s="414">
        <f>IFERROR(AVERAGE(G63,G70),0)</f>
        <v/>
      </c>
      <c r="I63" s="469" t="n"/>
      <c r="J63" s="141" t="n"/>
      <c r="K63" s="95" t="n"/>
      <c r="L63" s="96" t="n"/>
      <c r="M63" s="96" t="n"/>
      <c r="N63" s="96" t="n"/>
      <c r="O63" s="96" t="n"/>
      <c r="P63" s="96" t="n"/>
      <c r="Q63" s="95" t="n"/>
      <c r="R63" s="95" t="n"/>
      <c r="S63" s="95" t="n"/>
      <c r="T63" s="95" t="n"/>
      <c r="U63" s="95" t="n"/>
      <c r="V63" s="95" t="n"/>
      <c r="W63" s="95" t="n"/>
      <c r="X63" s="95" t="n"/>
      <c r="Y63" s="95" t="n"/>
      <c r="Z63" s="95" t="n"/>
    </row>
    <row r="64" ht="56.1" customHeight="1" s="721">
      <c r="B64" s="761" t="n"/>
      <c r="C64" s="419" t="n"/>
      <c r="D64" s="420">
        <f>INDEX('imp-questions'!G:G, MATCH(A63, 'imp-questions'!A:A, 0))</f>
        <v/>
      </c>
      <c r="E64" s="421" t="n"/>
      <c r="F64" s="423" t="n"/>
      <c r="G64" s="137" t="n"/>
      <c r="H64" s="456" t="n"/>
      <c r="I64" s="762" t="n"/>
      <c r="J64" s="141" t="n"/>
      <c r="K64" s="95" t="n"/>
      <c r="L64" s="96" t="n"/>
      <c r="M64" s="96" t="n"/>
      <c r="N64" s="96" t="n"/>
      <c r="O64" s="96" t="n"/>
      <c r="P64" s="96" t="n"/>
      <c r="Q64" s="95" t="n"/>
      <c r="R64" s="95" t="n"/>
      <c r="S64" s="95" t="n"/>
      <c r="T64" s="95" t="n"/>
      <c r="U64" s="95" t="n"/>
      <c r="V64" s="95" t="n"/>
      <c r="W64" s="95" t="n"/>
      <c r="X64" s="95" t="n"/>
      <c r="Y64" s="95" t="n"/>
      <c r="Z64" s="95" t="n"/>
    </row>
    <row r="65" ht="15" customHeight="1" s="721">
      <c r="A65" s="509" t="inlineStr">
        <is>
          <t>D-TA-A-3-1</t>
        </is>
      </c>
      <c r="B65" s="761" t="n"/>
      <c r="C65" s="149">
        <f>INDEX('imp-questions'!E:E, MATCH(A65, 'imp-questions'!A:A, 0))</f>
        <v/>
      </c>
      <c r="D65" s="112">
        <f>INDEX('imp-questions'!F:F, MATCH(A65, 'imp-questions'!A:A, 0))</f>
        <v/>
      </c>
      <c r="E65" s="113">
        <f>CHAR(65+INDEX('imp-questions'!H:H, MATCH(A65, 'imp-questions'!A:A, 0)))</f>
        <v/>
      </c>
      <c r="F65" s="150" t="n"/>
      <c r="G65" s="152">
        <f>IFERROR(INDEX(INDIRECT("Ans" &amp; E65 &amp; "TBL"), MATCH(F65, INDEX(INDIRECT("Ans" &amp; E65 &amp; "TBL"), 0, 1), 0), 2), 0)</f>
        <v/>
      </c>
      <c r="H65" s="127">
        <f>IFERROR(AVERAGE(G65,G72),0)</f>
        <v/>
      </c>
      <c r="I65" s="507" t="n"/>
      <c r="J65" s="141" t="n"/>
      <c r="K65" s="95" t="n"/>
      <c r="L65" s="96" t="n"/>
      <c r="M65" s="96" t="n"/>
      <c r="N65" s="96" t="n"/>
      <c r="O65" s="96" t="n"/>
      <c r="P65" s="96" t="n"/>
      <c r="Q65" s="95" t="n"/>
      <c r="R65" s="95" t="n"/>
      <c r="S65" s="95" t="n"/>
      <c r="T65" s="95" t="n"/>
      <c r="U65" s="95" t="n"/>
      <c r="V65" s="95" t="n"/>
      <c r="W65" s="95" t="n"/>
      <c r="X65" s="95" t="n"/>
      <c r="Y65" s="95" t="n"/>
      <c r="Z65" s="95" t="n"/>
    </row>
    <row r="66" ht="27.95" customHeight="1" s="721">
      <c r="B66" s="763" t="n"/>
      <c r="C66" s="419" t="n"/>
      <c r="D66" s="420">
        <f>INDEX('imp-questions'!G:G, MATCH(A65, 'imp-questions'!A:A, 0))</f>
        <v/>
      </c>
      <c r="E66" s="421" t="n"/>
      <c r="F66" s="423" t="n"/>
      <c r="G66" s="137" t="n"/>
      <c r="H66" s="142" t="n"/>
      <c r="I66" s="756" t="n"/>
      <c r="J66" s="141" t="n"/>
      <c r="K66" s="95" t="n"/>
      <c r="L66" s="96" t="n"/>
      <c r="M66" s="96" t="n"/>
      <c r="N66" s="96" t="n"/>
      <c r="O66" s="96" t="n"/>
      <c r="P66" s="96" t="n"/>
      <c r="Q66" s="95" t="n"/>
      <c r="R66" s="95" t="n"/>
      <c r="S66" s="95" t="n"/>
      <c r="T66" s="95" t="n"/>
      <c r="U66" s="95" t="n"/>
      <c r="V66" s="95" t="n"/>
      <c r="W66" s="95" t="n"/>
      <c r="X66" s="95" t="n"/>
      <c r="Y66" s="95" t="n"/>
      <c r="Z66" s="95" t="n"/>
    </row>
    <row r="67">
      <c r="B67" s="123" t="n"/>
      <c r="C67" s="124" t="n"/>
      <c r="D67" s="125" t="n"/>
      <c r="E67" s="125" t="n"/>
      <c r="F67" s="125" t="n"/>
      <c r="G67" s="153" t="n"/>
      <c r="H67" s="153" t="n"/>
      <c r="I67" s="459" t="n"/>
      <c r="J67" s="121" t="n"/>
      <c r="K67" s="95" t="n"/>
      <c r="L67" s="96" t="n"/>
      <c r="M67" s="96" t="n"/>
      <c r="N67" s="96" t="n"/>
      <c r="O67" s="96" t="n"/>
      <c r="P67" s="96" t="n"/>
      <c r="Q67" s="95" t="n"/>
      <c r="R67" s="95" t="n"/>
      <c r="S67" s="95" t="n"/>
      <c r="T67" s="95" t="n"/>
      <c r="U67" s="95" t="n"/>
      <c r="V67" s="95" t="n"/>
      <c r="W67" s="95" t="n"/>
      <c r="X67" s="95" t="n"/>
      <c r="Y67" s="95" t="n"/>
      <c r="Z67" s="95" t="n"/>
    </row>
    <row r="68" ht="15" customHeight="1" s="721">
      <c r="A68" s="509" t="inlineStr">
        <is>
          <t>D-TA-B-1-1</t>
        </is>
      </c>
      <c r="B68" s="764">
        <f>INDEX('imp-questions'!D:D, MATCH(A68, 'imp-questions'!A:A, 0))</f>
        <v/>
      </c>
      <c r="C68" s="154">
        <f>INDEX('imp-questions'!E:E, MATCH(A68, 'imp-questions'!A:A, 0))</f>
        <v/>
      </c>
      <c r="D68" s="112">
        <f>INDEX('imp-questions'!F:F, MATCH(A68, 'imp-questions'!A:A, 0))</f>
        <v/>
      </c>
      <c r="E68" s="113">
        <f>CHAR(65+INDEX('imp-questions'!H:H, MATCH(A68, 'imp-questions'!A:A, 0)))</f>
        <v/>
      </c>
      <c r="F68" s="151" t="n"/>
      <c r="G68" s="135">
        <f>IFERROR(INDEX(INDIRECT("Ans" &amp; E68 &amp; "TBL"), MATCH(F68, INDEX(INDIRECT("Ans" &amp; E68 &amp; "TBL"), 0, 1), 0), 2), 0)</f>
        <v/>
      </c>
      <c r="H68" s="457" t="n"/>
      <c r="I68" s="495" t="n"/>
      <c r="J68" s="94" t="n"/>
      <c r="K68" s="95" t="n"/>
      <c r="L68" s="96" t="n"/>
      <c r="M68" s="96" t="n"/>
      <c r="N68" s="96" t="n"/>
      <c r="O68" s="96" t="n"/>
      <c r="P68" s="96" t="n"/>
      <c r="Q68" s="95" t="n"/>
      <c r="R68" s="95" t="n"/>
      <c r="S68" s="95" t="n"/>
      <c r="T68" s="95" t="n"/>
      <c r="U68" s="95" t="n"/>
      <c r="V68" s="95" t="n"/>
      <c r="W68" s="95" t="n"/>
      <c r="X68" s="95" t="n"/>
      <c r="Y68" s="95" t="n"/>
      <c r="Z68" s="95" t="n"/>
    </row>
    <row r="69" ht="42" customHeight="1" s="721">
      <c r="B69" s="742" t="n"/>
      <c r="C69" s="419" t="n"/>
      <c r="D69" s="420">
        <f>INDEX('imp-questions'!G:G, MATCH(A68, 'imp-questions'!A:A, 0))</f>
        <v/>
      </c>
      <c r="E69" s="421" t="n"/>
      <c r="F69" s="423" t="n"/>
      <c r="G69" s="137" t="n"/>
      <c r="H69" s="458" t="n"/>
      <c r="I69" s="762" t="n"/>
      <c r="J69" s="94" t="n"/>
      <c r="K69" s="95" t="n"/>
      <c r="L69" s="96" t="n"/>
      <c r="M69" s="96" t="n"/>
      <c r="N69" s="96" t="n"/>
      <c r="O69" s="96" t="n"/>
      <c r="P69" s="96" t="n"/>
      <c r="Q69" s="95" t="n"/>
      <c r="R69" s="95" t="n"/>
      <c r="S69" s="95" t="n"/>
      <c r="T69" s="95" t="n"/>
      <c r="U69" s="95" t="n"/>
      <c r="V69" s="95" t="n"/>
      <c r="W69" s="95" t="n"/>
      <c r="X69" s="95" t="n"/>
      <c r="Y69" s="95" t="n"/>
      <c r="Z69" s="95" t="n"/>
    </row>
    <row r="70">
      <c r="A70" s="509" t="inlineStr">
        <is>
          <t>D-TA-B-2-1</t>
        </is>
      </c>
      <c r="B70" s="742" t="n"/>
      <c r="C70" s="149">
        <f>INDEX('imp-questions'!E:E, MATCH(A70, 'imp-questions'!A:A, 0))</f>
        <v/>
      </c>
      <c r="D70" s="112">
        <f>INDEX('imp-questions'!F:F, MATCH(A70, 'imp-questions'!A:A, 0))</f>
        <v/>
      </c>
      <c r="E70" s="113">
        <f>CHAR(65+INDEX('imp-questions'!H:H, MATCH(A70, 'imp-questions'!A:A, 0)))</f>
        <v/>
      </c>
      <c r="F70" s="151" t="n"/>
      <c r="G70" s="135">
        <f>IFERROR(INDEX(INDIRECT("Ans" &amp; E70 &amp; "TBL"), MATCH(F70, INDEX(INDIRECT("Ans" &amp; E70 &amp; "TBL"), 0, 1), 0), 2), 0)</f>
        <v/>
      </c>
      <c r="H70" s="457" t="n"/>
      <c r="I70" s="495" t="n"/>
      <c r="J70" s="94" t="n"/>
      <c r="K70" s="95" t="n"/>
      <c r="L70" s="96" t="n"/>
      <c r="M70" s="96" t="n"/>
      <c r="N70" s="96" t="n"/>
      <c r="O70" s="96" t="n"/>
      <c r="P70" s="96" t="n"/>
      <c r="Q70" s="95" t="n"/>
      <c r="R70" s="95" t="n"/>
      <c r="S70" s="95" t="n"/>
      <c r="T70" s="95" t="n"/>
      <c r="U70" s="95" t="n"/>
      <c r="V70" s="95" t="n"/>
      <c r="W70" s="95" t="n"/>
      <c r="X70" s="95" t="n"/>
      <c r="Y70" s="95" t="n"/>
      <c r="Z70" s="95" t="n"/>
    </row>
    <row r="71" ht="69.95" customHeight="1" s="721">
      <c r="B71" s="742" t="n"/>
      <c r="C71" s="419" t="n"/>
      <c r="D71" s="420">
        <f>INDEX('imp-questions'!G:G, MATCH(A70, 'imp-questions'!A:A, 0))</f>
        <v/>
      </c>
      <c r="E71" s="421" t="n"/>
      <c r="F71" s="423" t="n"/>
      <c r="G71" s="137" t="n"/>
      <c r="H71" s="458" t="n"/>
      <c r="I71" s="762" t="n"/>
      <c r="J71" s="94" t="n"/>
      <c r="K71" s="95" t="n"/>
      <c r="L71" s="96" t="n"/>
      <c r="M71" s="96" t="n"/>
      <c r="N71" s="96" t="n"/>
      <c r="O71" s="96" t="n"/>
      <c r="P71" s="96" t="n"/>
      <c r="Q71" s="95" t="n"/>
      <c r="R71" s="95" t="n"/>
      <c r="S71" s="95" t="n"/>
      <c r="T71" s="95" t="n"/>
      <c r="U71" s="95" t="n"/>
      <c r="V71" s="95" t="n"/>
      <c r="W71" s="95" t="n"/>
      <c r="X71" s="95" t="n"/>
      <c r="Y71" s="95" t="n"/>
      <c r="Z71" s="95" t="n"/>
    </row>
    <row r="72">
      <c r="A72" s="509" t="inlineStr">
        <is>
          <t>D-TA-B-3-1</t>
        </is>
      </c>
      <c r="B72" s="742" t="n"/>
      <c r="C72" s="149">
        <f>INDEX('imp-questions'!E:E, MATCH(A72, 'imp-questions'!A:A, 0))</f>
        <v/>
      </c>
      <c r="D72" s="112">
        <f>INDEX('imp-questions'!F:F, MATCH(A72, 'imp-questions'!A:A, 0))</f>
        <v/>
      </c>
      <c r="E72" s="113">
        <f>CHAR(65+INDEX('imp-questions'!H:H, MATCH(A72, 'imp-questions'!A:A, 0)))</f>
        <v/>
      </c>
      <c r="F72" s="134" t="n"/>
      <c r="G72" s="135">
        <f>IFERROR(INDEX(INDIRECT("Ans" &amp; E72 &amp; "TBL"), MATCH(F72, INDEX(INDIRECT("Ans" &amp; E72 &amp; "TBL"), 0, 1), 0), 2), 0)</f>
        <v/>
      </c>
      <c r="H72" s="457" t="n"/>
      <c r="I72" s="495" t="n"/>
      <c r="J72" s="94" t="n"/>
      <c r="K72" s="95" t="n"/>
      <c r="L72" s="96" t="n"/>
      <c r="M72" s="96" t="n"/>
      <c r="N72" s="96" t="n"/>
      <c r="O72" s="96" t="n"/>
      <c r="P72" s="96" t="n"/>
      <c r="Q72" s="95" t="n"/>
      <c r="R72" s="95" t="n"/>
      <c r="S72" s="95" t="n"/>
      <c r="T72" s="95" t="n"/>
      <c r="U72" s="95" t="n"/>
      <c r="V72" s="95" t="n"/>
      <c r="W72" s="95" t="n"/>
      <c r="X72" s="95" t="n"/>
      <c r="Y72" s="95" t="n"/>
      <c r="Z72" s="95" t="n"/>
    </row>
    <row r="73" ht="42" customHeight="1" s="721">
      <c r="B73" s="746" t="n"/>
      <c r="C73" s="419" t="n"/>
      <c r="D73" s="424">
        <f>INDEX('imp-questions'!G:G, MATCH(A72, 'imp-questions'!A:A, 0))</f>
        <v/>
      </c>
      <c r="E73" s="421" t="n"/>
      <c r="F73" s="423" t="n"/>
      <c r="G73" s="137" t="n"/>
      <c r="H73" s="460" t="n"/>
      <c r="I73" s="762" t="n"/>
      <c r="J73" s="94" t="n"/>
      <c r="K73" s="95" t="n"/>
      <c r="L73" s="96" t="n"/>
      <c r="M73" s="96" t="n"/>
      <c r="N73" s="96" t="n"/>
      <c r="O73" s="96" t="n"/>
      <c r="P73" s="96" t="n"/>
      <c r="Q73" s="95" t="n"/>
      <c r="R73" s="95" t="n"/>
      <c r="S73" s="95" t="n"/>
      <c r="T73" s="95" t="n"/>
      <c r="U73" s="95" t="n"/>
      <c r="V73" s="95" t="n"/>
      <c r="W73" s="95" t="n"/>
      <c r="X73" s="95" t="n"/>
      <c r="Y73" s="95" t="n"/>
      <c r="Z73" s="95" t="n"/>
    </row>
    <row r="74">
      <c r="B74" s="588" t="inlineStr">
        <is>
          <t>Security Requirements</t>
        </is>
      </c>
      <c r="C74" s="747" t="n"/>
      <c r="D74" s="748" t="n"/>
      <c r="E74" s="157" t="n"/>
      <c r="F74" s="158" t="inlineStr">
        <is>
          <t>Answer</t>
        </is>
      </c>
      <c r="G74" s="159" t="n"/>
      <c r="H74" s="160" t="n"/>
      <c r="I74" s="462" t="inlineStr">
        <is>
          <t>Interview Notes</t>
        </is>
      </c>
      <c r="J74" s="161" t="inlineStr">
        <is>
          <t>Rating</t>
        </is>
      </c>
      <c r="K74" s="95" t="n"/>
      <c r="L74" s="96" t="n"/>
      <c r="M74" s="96" t="n"/>
      <c r="N74" s="96" t="n"/>
      <c r="O74" s="96" t="n"/>
      <c r="P74" s="96" t="n"/>
      <c r="Q74" s="95" t="n"/>
      <c r="R74" s="95" t="n"/>
      <c r="S74" s="95" t="n"/>
      <c r="T74" s="95" t="n"/>
      <c r="U74" s="95" t="n"/>
      <c r="V74" s="95" t="n"/>
      <c r="W74" s="95" t="n"/>
      <c r="X74" s="95" t="n"/>
      <c r="Y74" s="95" t="n"/>
      <c r="Z74" s="95" t="n"/>
    </row>
    <row r="75" ht="14.1" customHeight="1" s="721">
      <c r="A75" s="509" t="inlineStr">
        <is>
          <t>D-SR-A-1-1</t>
        </is>
      </c>
      <c r="B75" s="489">
        <f>INDEX('imp-questions'!D:D, MATCH(A75, 'imp-questions'!A:A, 0))</f>
        <v/>
      </c>
      <c r="C75" s="162">
        <f>INDEX('imp-questions'!E:E, MATCH(A75, 'imp-questions'!A:A, 0))</f>
        <v/>
      </c>
      <c r="D75" s="131">
        <f>INDEX('imp-questions'!F:F, MATCH(A75, 'imp-questions'!A:A, 0))</f>
        <v/>
      </c>
      <c r="E75" s="113">
        <f>CHAR(65+INDEX('imp-questions'!H:H, MATCH(A75, 'imp-questions'!A:A, 0)))</f>
        <v/>
      </c>
      <c r="F75" s="151" t="n"/>
      <c r="G75" s="135">
        <f>IFERROR(INDEX(INDIRECT("Ans" &amp; E75 &amp; "TBL"), MATCH(F75, INDEX(INDIRECT("Ans" &amp; E75 &amp; "TBL"), 0, 1), 0), 2), 0)</f>
        <v/>
      </c>
      <c r="H75" s="414">
        <f>IFERROR(AVERAGE(G75,G82),0)</f>
        <v/>
      </c>
      <c r="I75" s="469" t="n"/>
      <c r="J75" s="561">
        <f>SUM(H75,H77,H79)</f>
        <v/>
      </c>
      <c r="K75" s="95" t="n"/>
      <c r="L75" s="96" t="n"/>
      <c r="M75" s="96" t="n"/>
      <c r="N75" s="96" t="n"/>
      <c r="O75" s="96" t="n"/>
      <c r="P75" s="96" t="n"/>
      <c r="Q75" s="95" t="n"/>
      <c r="R75" s="95" t="n"/>
      <c r="S75" s="95" t="n"/>
      <c r="T75" s="95" t="n"/>
      <c r="U75" s="95" t="n"/>
      <c r="V75" s="95" t="n"/>
      <c r="W75" s="95" t="n"/>
      <c r="X75" s="95" t="n"/>
      <c r="Y75" s="95" t="n"/>
      <c r="Z75" s="95" t="n"/>
    </row>
    <row r="76" ht="42" customHeight="1" s="721">
      <c r="B76" s="742" t="n"/>
      <c r="C76" s="419" t="n"/>
      <c r="D76" s="420">
        <f>INDEX('imp-questions'!G:G, MATCH(A75, 'imp-questions'!A:A, 0))</f>
        <v/>
      </c>
      <c r="E76" s="421" t="n"/>
      <c r="F76" s="423" t="n"/>
      <c r="G76" s="137" t="n"/>
      <c r="H76" s="461" t="n"/>
      <c r="I76" s="762" t="n"/>
      <c r="J76" s="765" t="n"/>
      <c r="K76" s="95" t="n"/>
      <c r="L76" s="96" t="n"/>
      <c r="M76" s="96" t="n"/>
      <c r="N76" s="96" t="n"/>
      <c r="O76" s="96" t="n"/>
      <c r="P76" s="96" t="n"/>
      <c r="Q76" s="95" t="n"/>
      <c r="R76" s="95" t="n"/>
      <c r="S76" s="95" t="n"/>
      <c r="T76" s="95" t="n"/>
      <c r="U76" s="95" t="n"/>
      <c r="V76" s="95" t="n"/>
      <c r="W76" s="95" t="n"/>
      <c r="X76" s="95" t="n"/>
      <c r="Y76" s="95" t="n"/>
      <c r="Z76" s="95" t="n"/>
    </row>
    <row r="77">
      <c r="A77" s="509" t="inlineStr">
        <is>
          <t>D-SR-A-2-1</t>
        </is>
      </c>
      <c r="B77" s="742" t="n"/>
      <c r="C77" s="149">
        <f>INDEX('imp-questions'!E:E, MATCH(A77, 'imp-questions'!A:A, 0))</f>
        <v/>
      </c>
      <c r="D77" s="112">
        <f>INDEX('imp-questions'!F:F, MATCH(A77, 'imp-questions'!A:A, 0))</f>
        <v/>
      </c>
      <c r="E77" s="113">
        <f>CHAR(65+INDEX('imp-questions'!H:H, MATCH(A77, 'imp-questions'!A:A, 0)))</f>
        <v/>
      </c>
      <c r="F77" s="163" t="n"/>
      <c r="G77" s="135">
        <f>IFERROR(INDEX(INDIRECT("Ans" &amp; E77 &amp; "TBL"), MATCH(F77, INDEX(INDIRECT("Ans" &amp; E77 &amp; "TBL"), 0, 1), 0), 2), 0)</f>
        <v/>
      </c>
      <c r="H77" s="414">
        <f>IFERROR(AVERAGE(G77,G84),0)</f>
        <v/>
      </c>
      <c r="I77" s="469" t="n"/>
      <c r="J77" s="141" t="n"/>
      <c r="K77" s="95" t="n"/>
      <c r="L77" s="96" t="n"/>
      <c r="M77" s="96" t="n"/>
      <c r="N77" s="96" t="n"/>
      <c r="O77" s="96" t="n"/>
      <c r="P77" s="96" t="n"/>
      <c r="Q77" s="95" t="n"/>
      <c r="R77" s="95" t="n"/>
      <c r="S77" s="95" t="n"/>
      <c r="T77" s="95" t="n"/>
      <c r="U77" s="95" t="n"/>
      <c r="V77" s="95" t="n"/>
      <c r="W77" s="95" t="n"/>
      <c r="X77" s="95" t="n"/>
      <c r="Y77" s="95" t="n"/>
      <c r="Z77" s="95" t="n"/>
    </row>
    <row r="78" ht="56.1" customHeight="1" s="721">
      <c r="B78" s="742" t="n"/>
      <c r="C78" s="419" t="n"/>
      <c r="D78" s="420">
        <f>INDEX('imp-questions'!G:G, MATCH(A77, 'imp-questions'!A:A, 0))</f>
        <v/>
      </c>
      <c r="E78" s="421" t="n"/>
      <c r="F78" s="423" t="n"/>
      <c r="G78" s="137" t="n"/>
      <c r="H78" s="456" t="n"/>
      <c r="I78" s="762" t="n"/>
      <c r="J78" s="141" t="n"/>
      <c r="K78" s="95" t="n"/>
      <c r="L78" s="96" t="n"/>
      <c r="M78" s="96" t="n"/>
      <c r="N78" s="96" t="n"/>
      <c r="O78" s="96" t="n"/>
      <c r="P78" s="96" t="n"/>
      <c r="Q78" s="95" t="n"/>
      <c r="R78" s="95" t="n"/>
      <c r="S78" s="95" t="n"/>
      <c r="T78" s="95" t="n"/>
      <c r="U78" s="95" t="n"/>
      <c r="V78" s="95" t="n"/>
      <c r="W78" s="95" t="n"/>
      <c r="X78" s="95" t="n"/>
      <c r="Y78" s="95" t="n"/>
      <c r="Z78" s="95" t="n"/>
    </row>
    <row r="79">
      <c r="A79" s="509" t="inlineStr">
        <is>
          <t>D-SR-A-3-1</t>
        </is>
      </c>
      <c r="B79" s="742" t="n"/>
      <c r="C79" s="149">
        <f>INDEX('imp-questions'!E:E, MATCH(A79, 'imp-questions'!A:A, 0))</f>
        <v/>
      </c>
      <c r="D79" s="112">
        <f>INDEX('imp-questions'!F:F, MATCH(A79, 'imp-questions'!A:A, 0))</f>
        <v/>
      </c>
      <c r="E79" s="113">
        <f>CHAR(65+INDEX('imp-questions'!H:H, MATCH(A79, 'imp-questions'!A:A, 0)))</f>
        <v/>
      </c>
      <c r="F79" s="151" t="n"/>
      <c r="G79" s="135">
        <f>IFERROR(INDEX(INDIRECT("Ans" &amp; E79 &amp; "TBL"), MATCH(F79, INDEX(INDIRECT("Ans" &amp; E79 &amp; "TBL"), 0, 1), 0), 2), 0)</f>
        <v/>
      </c>
      <c r="H79" s="414">
        <f>IFERROR(AVERAGE(G79,G86),0)</f>
        <v/>
      </c>
      <c r="I79" s="469" t="n"/>
      <c r="J79" s="141" t="n"/>
      <c r="K79" s="95" t="n"/>
      <c r="L79" s="96" t="n"/>
      <c r="M79" s="96" t="n"/>
      <c r="N79" s="96" t="n"/>
      <c r="O79" s="96" t="n"/>
      <c r="P79" s="96" t="n"/>
      <c r="Q79" s="95" t="n"/>
      <c r="R79" s="95" t="n"/>
      <c r="S79" s="95" t="n"/>
      <c r="T79" s="95" t="n"/>
      <c r="U79" s="95" t="n"/>
      <c r="V79" s="95" t="n"/>
      <c r="W79" s="95" t="n"/>
      <c r="X79" s="95" t="n"/>
      <c r="Y79" s="95" t="n"/>
      <c r="Z79" s="95" t="n"/>
    </row>
    <row r="80" ht="56.1" customHeight="1" s="721">
      <c r="B80" s="746" t="n"/>
      <c r="C80" s="419" t="n"/>
      <c r="D80" s="420">
        <f>INDEX('imp-questions'!G:G, MATCH(A79, 'imp-questions'!A:A, 0))</f>
        <v/>
      </c>
      <c r="E80" s="421" t="n"/>
      <c r="F80" s="423" t="n"/>
      <c r="G80" s="137" t="n"/>
      <c r="H80" s="456" t="n"/>
      <c r="I80" s="762" t="n"/>
      <c r="J80" s="141" t="n"/>
      <c r="K80" s="95" t="n"/>
      <c r="L80" s="96" t="n"/>
      <c r="M80" s="96" t="n"/>
      <c r="N80" s="96" t="n"/>
      <c r="O80" s="96" t="n"/>
      <c r="P80" s="96" t="n"/>
      <c r="Q80" s="95" t="n"/>
      <c r="R80" s="95" t="n"/>
      <c r="S80" s="95" t="n"/>
      <c r="T80" s="95" t="n"/>
      <c r="U80" s="95" t="n"/>
      <c r="V80" s="95" t="n"/>
      <c r="W80" s="95" t="n"/>
      <c r="X80" s="95" t="n"/>
      <c r="Y80" s="95" t="n"/>
      <c r="Z80" s="95" t="n"/>
    </row>
    <row r="81">
      <c r="B81" s="164" t="n"/>
      <c r="C81" s="124" t="n"/>
      <c r="D81" s="125" t="n"/>
      <c r="E81" s="125" t="n"/>
      <c r="F81" s="125" t="n"/>
      <c r="G81" s="153" t="n"/>
      <c r="H81" s="153" t="n"/>
      <c r="I81" s="463" t="n"/>
      <c r="J81" s="121" t="n"/>
      <c r="K81" s="95" t="n"/>
      <c r="L81" s="96" t="n"/>
      <c r="M81" s="96" t="n"/>
      <c r="N81" s="96" t="n"/>
      <c r="O81" s="96" t="n"/>
      <c r="P81" s="96" t="n"/>
      <c r="Q81" s="95" t="n"/>
      <c r="R81" s="95" t="n"/>
      <c r="S81" s="95" t="n"/>
      <c r="T81" s="95" t="n"/>
      <c r="U81" s="95" t="n"/>
      <c r="V81" s="95" t="n"/>
      <c r="W81" s="95" t="n"/>
      <c r="X81" s="95" t="n"/>
      <c r="Y81" s="95" t="n"/>
      <c r="Z81" s="95" t="n"/>
    </row>
    <row r="82" ht="15" customHeight="1" s="721">
      <c r="A82" s="509" t="inlineStr">
        <is>
          <t>D-SR-B-1-1</t>
        </is>
      </c>
      <c r="B82" s="764">
        <f>INDEX('imp-questions'!D:D, MATCH(A82, 'imp-questions'!A:A, 0))</f>
        <v/>
      </c>
      <c r="C82" s="162">
        <f>INDEX('imp-questions'!E:E, MATCH(A82, 'imp-questions'!A:A, 0))</f>
        <v/>
      </c>
      <c r="D82" s="112">
        <f>INDEX('imp-questions'!F:F, MATCH(A82, 'imp-questions'!A:A, 0))</f>
        <v/>
      </c>
      <c r="E82" s="113">
        <f>CHAR(65+INDEX('imp-questions'!H:H, MATCH(A82, 'imp-questions'!A:A, 0)))</f>
        <v/>
      </c>
      <c r="F82" s="163" t="n"/>
      <c r="G82" s="135">
        <f>IFERROR(INDEX(INDIRECT("Ans" &amp; E82 &amp; "TBL"), MATCH(F82, INDEX(INDIRECT("Ans" &amp; E82 &amp; "TBL"), 0, 1), 0), 2), 0)</f>
        <v/>
      </c>
      <c r="H82" s="136" t="n"/>
      <c r="I82" s="752" t="n"/>
      <c r="J82" s="121" t="n"/>
      <c r="K82" s="95" t="n"/>
      <c r="L82" s="96" t="n"/>
      <c r="M82" s="96" t="n"/>
      <c r="N82" s="96" t="n"/>
      <c r="O82" s="96" t="n"/>
      <c r="P82" s="96" t="n"/>
      <c r="Q82" s="95" t="n"/>
      <c r="R82" s="95" t="n"/>
      <c r="S82" s="95" t="n"/>
      <c r="T82" s="95" t="n"/>
      <c r="U82" s="95" t="n"/>
      <c r="V82" s="95" t="n"/>
      <c r="W82" s="95" t="n"/>
      <c r="X82" s="95" t="n"/>
      <c r="Y82" s="95" t="n"/>
      <c r="Z82" s="95" t="n"/>
    </row>
    <row r="83" ht="32.1" customHeight="1" s="721">
      <c r="B83" s="742" t="n"/>
      <c r="C83" s="419" t="n"/>
      <c r="D83" s="420">
        <f>INDEX('imp-questions'!G:G, MATCH(A82, 'imp-questions'!A:A, 0))</f>
        <v/>
      </c>
      <c r="E83" s="421" t="n"/>
      <c r="F83" s="423" t="n"/>
      <c r="G83" s="137" t="n"/>
      <c r="H83" s="156" t="n"/>
      <c r="I83" s="751" t="n"/>
      <c r="J83" s="121" t="n"/>
      <c r="K83" s="95" t="n"/>
      <c r="L83" s="96" t="n"/>
      <c r="M83" s="96" t="n"/>
      <c r="N83" s="96" t="n"/>
      <c r="O83" s="96" t="n"/>
      <c r="P83" s="96" t="n"/>
      <c r="Q83" s="95" t="n"/>
      <c r="R83" s="95" t="n"/>
      <c r="S83" s="95" t="n"/>
      <c r="T83" s="95" t="n"/>
      <c r="U83" s="95" t="n"/>
      <c r="V83" s="95" t="n"/>
      <c r="W83" s="95" t="n"/>
      <c r="X83" s="95" t="n"/>
      <c r="Y83" s="95" t="n"/>
      <c r="Z83" s="95" t="n"/>
    </row>
    <row r="84" ht="15" customHeight="1" s="721">
      <c r="A84" s="509" t="inlineStr">
        <is>
          <t>D-SR-B-2-1</t>
        </is>
      </c>
      <c r="B84" s="742" t="n"/>
      <c r="C84" s="149">
        <f>INDEX('imp-questions'!E:E, MATCH(A84, 'imp-questions'!A:A, 0))</f>
        <v/>
      </c>
      <c r="D84" s="112">
        <f>INDEX('imp-questions'!F:F, MATCH(A84, 'imp-questions'!A:A, 0))</f>
        <v/>
      </c>
      <c r="E84" s="113">
        <f>CHAR(65+INDEX('imp-questions'!H:H, MATCH(A84, 'imp-questions'!A:A, 0)))</f>
        <v/>
      </c>
      <c r="F84" s="163" t="n"/>
      <c r="G84" s="135">
        <f>IFERROR(INDEX(INDIRECT("Ans" &amp; E84 &amp; "TBL"), MATCH(F84, INDEX(INDIRECT("Ans" &amp; E84 &amp; "TBL"), 0, 1), 0), 2), 0)</f>
        <v/>
      </c>
      <c r="H84" s="136" t="n"/>
      <c r="I84" s="752" t="n"/>
      <c r="J84" s="121" t="n"/>
      <c r="K84" s="95" t="n"/>
      <c r="L84" s="96" t="n"/>
      <c r="M84" s="96" t="n"/>
      <c r="N84" s="96" t="n"/>
      <c r="O84" s="96" t="n"/>
      <c r="P84" s="96" t="n"/>
      <c r="Q84" s="95" t="n"/>
      <c r="R84" s="95" t="n"/>
      <c r="S84" s="95" t="n"/>
      <c r="T84" s="95" t="n"/>
      <c r="U84" s="95" t="n"/>
      <c r="V84" s="95" t="n"/>
      <c r="W84" s="95" t="n"/>
      <c r="X84" s="95" t="n"/>
      <c r="Y84" s="95" t="n"/>
      <c r="Z84" s="95" t="n"/>
    </row>
    <row r="85" ht="74.09999999999999" customHeight="1" s="721">
      <c r="B85" s="742" t="n"/>
      <c r="C85" s="419" t="n"/>
      <c r="D85" s="420">
        <f>INDEX('imp-questions'!G:G, MATCH(A84, 'imp-questions'!A:A, 0))</f>
        <v/>
      </c>
      <c r="E85" s="421" t="n"/>
      <c r="F85" s="423" t="n"/>
      <c r="G85" s="137" t="n"/>
      <c r="H85" s="156" t="n"/>
      <c r="I85" s="751" t="n"/>
      <c r="J85" s="121" t="n"/>
      <c r="K85" s="95" t="n"/>
      <c r="L85" s="96" t="n"/>
      <c r="M85" s="96" t="n"/>
      <c r="N85" s="96" t="n"/>
      <c r="O85" s="96" t="n"/>
      <c r="P85" s="96" t="n"/>
      <c r="Q85" s="95" t="n"/>
      <c r="R85" s="95" t="n"/>
      <c r="S85" s="95" t="n"/>
      <c r="T85" s="95" t="n"/>
      <c r="U85" s="95" t="n"/>
      <c r="V85" s="95" t="n"/>
      <c r="W85" s="95" t="n"/>
      <c r="X85" s="95" t="n"/>
      <c r="Y85" s="95" t="n"/>
      <c r="Z85" s="95" t="n"/>
    </row>
    <row r="86" ht="27.95" customHeight="1" s="721">
      <c r="A86" s="509" t="inlineStr">
        <is>
          <t>D-SR-B-3-1</t>
        </is>
      </c>
      <c r="B86" s="742" t="n"/>
      <c r="C86" s="149">
        <f>INDEX('imp-questions'!E:E, MATCH(A86, 'imp-questions'!A:A, 0))</f>
        <v/>
      </c>
      <c r="D86" s="112">
        <f>INDEX('imp-questions'!F:F, MATCH(A86, 'imp-questions'!A:A, 0))</f>
        <v/>
      </c>
      <c r="E86" s="113">
        <f>CHAR(65+INDEX('imp-questions'!H:H, MATCH(A86, 'imp-questions'!A:A, 0)))</f>
        <v/>
      </c>
      <c r="F86" s="163" t="n"/>
      <c r="G86" s="135">
        <f>IFERROR(INDEX(INDIRECT("Ans" &amp; E86 &amp; "TBL"), MATCH(F86, INDEX(INDIRECT("Ans" &amp; E86 &amp; "TBL"), 0, 1), 0), 2), 0)</f>
        <v/>
      </c>
      <c r="H86" s="136" t="n"/>
      <c r="I86" s="752" t="n"/>
      <c r="J86" s="121" t="n"/>
      <c r="K86" s="95" t="n"/>
      <c r="L86" s="96" t="n"/>
      <c r="M86" s="96" t="n"/>
      <c r="N86" s="96" t="n"/>
      <c r="O86" s="96" t="n"/>
      <c r="P86" s="96" t="n"/>
      <c r="Q86" s="95" t="n"/>
      <c r="R86" s="95" t="n"/>
      <c r="S86" s="95" t="n"/>
      <c r="T86" s="95" t="n"/>
      <c r="U86" s="95" t="n"/>
      <c r="V86" s="95" t="n"/>
      <c r="W86" s="95" t="n"/>
      <c r="X86" s="95" t="n"/>
      <c r="Y86" s="95" t="n"/>
      <c r="Z86" s="95" t="n"/>
    </row>
    <row r="87" ht="72" customHeight="1" s="721">
      <c r="B87" s="746" t="n"/>
      <c r="C87" s="419" t="n"/>
      <c r="D87" s="424">
        <f>INDEX('imp-questions'!G:G, MATCH(A86, 'imp-questions'!A:A, 0))</f>
        <v/>
      </c>
      <c r="E87" s="421" t="n"/>
      <c r="F87" s="423" t="n"/>
      <c r="G87" s="137" t="n"/>
      <c r="H87" s="138" t="n"/>
      <c r="I87" s="751" t="n"/>
      <c r="J87" s="121" t="n"/>
      <c r="K87" s="95" t="n"/>
      <c r="L87" s="96" t="n"/>
      <c r="M87" s="96" t="n"/>
      <c r="N87" s="96" t="n"/>
      <c r="O87" s="96" t="n"/>
      <c r="P87" s="96" t="n"/>
      <c r="Q87" s="95" t="n"/>
      <c r="R87" s="95" t="n"/>
      <c r="S87" s="95" t="n"/>
      <c r="T87" s="95" t="n"/>
      <c r="U87" s="95" t="n"/>
      <c r="V87" s="95" t="n"/>
      <c r="W87" s="95" t="n"/>
      <c r="X87" s="95" t="n"/>
      <c r="Y87" s="95" t="n"/>
      <c r="Z87" s="95" t="n"/>
    </row>
    <row r="88">
      <c r="B88" s="588" t="inlineStr">
        <is>
          <t>Secure Architecture</t>
        </is>
      </c>
      <c r="C88" s="747" t="n"/>
      <c r="D88" s="748" t="n"/>
      <c r="E88" s="157" t="n"/>
      <c r="F88" s="158" t="inlineStr">
        <is>
          <t>Answer</t>
        </is>
      </c>
      <c r="G88" s="159" t="n"/>
      <c r="H88" s="160" t="n"/>
      <c r="I88" s="464" t="inlineStr">
        <is>
          <t>Interview Notes</t>
        </is>
      </c>
      <c r="J88" s="161" t="inlineStr">
        <is>
          <t>Rating</t>
        </is>
      </c>
      <c r="K88" s="95" t="n"/>
      <c r="L88" s="96" t="n"/>
      <c r="M88" s="96" t="n"/>
      <c r="N88" s="96" t="n"/>
      <c r="O88" s="96" t="n"/>
      <c r="P88" s="96" t="n"/>
      <c r="Q88" s="95" t="n"/>
      <c r="R88" s="95" t="n"/>
      <c r="S88" s="95" t="n"/>
      <c r="T88" s="95" t="n"/>
      <c r="U88" s="95" t="n"/>
      <c r="V88" s="95" t="n"/>
      <c r="W88" s="95" t="n"/>
      <c r="X88" s="95" t="n"/>
      <c r="Y88" s="95" t="n"/>
      <c r="Z88" s="95" t="n"/>
    </row>
    <row r="89" ht="14.1" customHeight="1" s="721">
      <c r="A89" s="509" t="inlineStr">
        <is>
          <t>D-SA-A-1-1</t>
        </is>
      </c>
      <c r="B89" s="489">
        <f>INDEX('imp-questions'!D:D, MATCH(A89, 'imp-questions'!A:A, 0))</f>
        <v/>
      </c>
      <c r="C89" s="162">
        <f>INDEX('imp-questions'!E:E, MATCH(A89, 'imp-questions'!A:A, 0))</f>
        <v/>
      </c>
      <c r="D89" s="131">
        <f>INDEX('imp-questions'!F:F, MATCH(A89, 'imp-questions'!A:A, 0))</f>
        <v/>
      </c>
      <c r="E89" s="113">
        <f>CHAR(65+INDEX('imp-questions'!H:H, MATCH(A89, 'imp-questions'!A:A, 0)))</f>
        <v/>
      </c>
      <c r="F89" s="151" t="n"/>
      <c r="G89" s="135">
        <f>IFERROR(INDEX(INDIRECT("Ans" &amp; E89 &amp; "TBL"), MATCH(F89, INDEX(INDIRECT("Ans" &amp; E89 &amp; "TBL"), 0, 1), 0), 2), 0)</f>
        <v/>
      </c>
      <c r="H89" s="414">
        <f>IFERROR(AVERAGE(G89,G96),0)</f>
        <v/>
      </c>
      <c r="I89" s="469" t="n"/>
      <c r="J89" s="561">
        <f>SUM(H89,H91,H93)</f>
        <v/>
      </c>
      <c r="K89" s="95" t="n"/>
      <c r="L89" s="96" t="n"/>
      <c r="M89" s="96" t="n"/>
      <c r="N89" s="96" t="n"/>
      <c r="O89" s="96" t="n"/>
      <c r="P89" s="96" t="n"/>
      <c r="Q89" s="95" t="n"/>
      <c r="R89" s="95" t="n"/>
      <c r="S89" s="95" t="n"/>
      <c r="T89" s="95" t="n"/>
      <c r="U89" s="95" t="n"/>
      <c r="V89" s="95" t="n"/>
      <c r="W89" s="95" t="n"/>
      <c r="X89" s="95" t="n"/>
      <c r="Y89" s="95" t="n"/>
      <c r="Z89" s="95" t="n"/>
    </row>
    <row r="90" ht="42" customHeight="1" s="721">
      <c r="B90" s="742" t="n"/>
      <c r="C90" s="419" t="n"/>
      <c r="D90" s="420">
        <f>INDEX('imp-questions'!G:G, MATCH(A89, 'imp-questions'!A:A, 0))</f>
        <v/>
      </c>
      <c r="E90" s="421" t="n"/>
      <c r="F90" s="423" t="n"/>
      <c r="G90" s="137" t="n"/>
      <c r="H90" s="461" t="n"/>
      <c r="I90" s="762" t="n"/>
      <c r="J90" s="765" t="n"/>
      <c r="K90" s="95" t="n"/>
      <c r="L90" s="96" t="n"/>
      <c r="M90" s="96" t="n"/>
      <c r="N90" s="96" t="n"/>
      <c r="O90" s="96" t="n"/>
      <c r="P90" s="96" t="n"/>
      <c r="Q90" s="95" t="n"/>
      <c r="R90" s="95" t="n"/>
      <c r="S90" s="95" t="n"/>
      <c r="T90" s="95" t="n"/>
      <c r="U90" s="95" t="n"/>
      <c r="V90" s="95" t="n"/>
      <c r="W90" s="95" t="n"/>
      <c r="X90" s="95" t="n"/>
      <c r="Y90" s="95" t="n"/>
      <c r="Z90" s="95" t="n"/>
    </row>
    <row r="91">
      <c r="A91" s="509" t="inlineStr">
        <is>
          <t>D-SA-A-2-1</t>
        </is>
      </c>
      <c r="B91" s="742" t="n"/>
      <c r="C91" s="149">
        <f>INDEX('imp-questions'!E:E, MATCH(A91, 'imp-questions'!A:A, 0))</f>
        <v/>
      </c>
      <c r="D91" s="112">
        <f>INDEX('imp-questions'!F:F, MATCH(A91, 'imp-questions'!A:A, 0))</f>
        <v/>
      </c>
      <c r="E91" s="113">
        <f>CHAR(65+INDEX('imp-questions'!H:H, MATCH(A91, 'imp-questions'!A:A, 0)))</f>
        <v/>
      </c>
      <c r="F91" s="151" t="n"/>
      <c r="G91" s="135">
        <f>IFERROR(INDEX(INDIRECT("Ans" &amp; E91 &amp; "TBL"), MATCH(F91, INDEX(INDIRECT("Ans" &amp; E91 &amp; "TBL"), 0, 1), 0), 2), 0)</f>
        <v/>
      </c>
      <c r="H91" s="414">
        <f>IFERROR(AVERAGE(G91,G98),0)</f>
        <v/>
      </c>
      <c r="I91" s="469" t="n"/>
      <c r="J91" s="141" t="n"/>
      <c r="K91" s="95" t="n"/>
      <c r="L91" s="96" t="n"/>
      <c r="M91" s="96" t="n"/>
      <c r="N91" s="96" t="n"/>
      <c r="O91" s="96" t="n"/>
      <c r="P91" s="96" t="n"/>
      <c r="Q91" s="95" t="n"/>
      <c r="R91" s="95" t="n"/>
      <c r="S91" s="95" t="n"/>
      <c r="T91" s="95" t="n"/>
      <c r="U91" s="95" t="n"/>
      <c r="V91" s="95" t="n"/>
      <c r="W91" s="95" t="n"/>
      <c r="X91" s="95" t="n"/>
      <c r="Y91" s="95" t="n"/>
      <c r="Z91" s="95" t="n"/>
    </row>
    <row r="92" ht="42" customHeight="1" s="721">
      <c r="B92" s="742" t="n"/>
      <c r="C92" s="419" t="n"/>
      <c r="D92" s="420">
        <f>INDEX('imp-questions'!G:G, MATCH(A91, 'imp-questions'!A:A, 0))</f>
        <v/>
      </c>
      <c r="E92" s="421" t="n"/>
      <c r="F92" s="423" t="n"/>
      <c r="G92" s="137" t="n"/>
      <c r="H92" s="456" t="n"/>
      <c r="I92" s="762" t="n"/>
      <c r="J92" s="141" t="n"/>
      <c r="K92" s="95" t="n"/>
      <c r="L92" s="96" t="n"/>
      <c r="M92" s="96" t="n"/>
      <c r="N92" s="96" t="n"/>
      <c r="O92" s="96" t="n"/>
      <c r="P92" s="96" t="n"/>
      <c r="Q92" s="95" t="n"/>
      <c r="R92" s="95" t="n"/>
      <c r="S92" s="95" t="n"/>
      <c r="T92" s="95" t="n"/>
      <c r="U92" s="95" t="n"/>
      <c r="V92" s="95" t="n"/>
      <c r="W92" s="95" t="n"/>
      <c r="X92" s="95" t="n"/>
      <c r="Y92" s="95" t="n"/>
      <c r="Z92" s="95" t="n"/>
    </row>
    <row r="93">
      <c r="A93" s="509" t="inlineStr">
        <is>
          <t>D-SA-A-3-1</t>
        </is>
      </c>
      <c r="B93" s="742" t="n"/>
      <c r="C93" s="149">
        <f>INDEX('imp-questions'!E:E, MATCH(A93, 'imp-questions'!A:A, 0))</f>
        <v/>
      </c>
      <c r="D93" s="112">
        <f>INDEX('imp-questions'!F:F, MATCH(A93, 'imp-questions'!A:A, 0))</f>
        <v/>
      </c>
      <c r="E93" s="113">
        <f>CHAR(65+INDEX('imp-questions'!H:H, MATCH(A93, 'imp-questions'!A:A, 0)))</f>
        <v/>
      </c>
      <c r="F93" s="151" t="n"/>
      <c r="G93" s="135">
        <f>IFERROR(INDEX(INDIRECT("Ans" &amp; E93 &amp; "TBL"), MATCH(F93, INDEX(INDIRECT("Ans" &amp; E93 &amp; "TBL"), 0, 1), 0), 2), 0)</f>
        <v/>
      </c>
      <c r="H93" s="414">
        <f>IFERROR(AVERAGE(G93,G100),0)</f>
        <v/>
      </c>
      <c r="I93" s="469" t="n"/>
      <c r="J93" s="141" t="n"/>
      <c r="K93" s="95" t="n"/>
      <c r="L93" s="96" t="n"/>
      <c r="M93" s="96" t="n"/>
      <c r="N93" s="96" t="n"/>
      <c r="O93" s="96" t="n"/>
      <c r="P93" s="96" t="n"/>
      <c r="Q93" s="95" t="n"/>
      <c r="R93" s="95" t="n"/>
      <c r="S93" s="95" t="n"/>
      <c r="T93" s="95" t="n"/>
      <c r="U93" s="95" t="n"/>
      <c r="V93" s="95" t="n"/>
      <c r="W93" s="95" t="n"/>
      <c r="X93" s="95" t="n"/>
      <c r="Y93" s="95" t="n"/>
      <c r="Z93" s="95" t="n"/>
    </row>
    <row r="94" ht="42" customHeight="1" s="721">
      <c r="B94" s="746" t="n"/>
      <c r="C94" s="419" t="n"/>
      <c r="D94" s="420">
        <f>INDEX('imp-questions'!G:G, MATCH(A93, 'imp-questions'!A:A, 0))</f>
        <v/>
      </c>
      <c r="E94" s="421" t="n"/>
      <c r="F94" s="423" t="n"/>
      <c r="G94" s="137" t="n"/>
      <c r="H94" s="456" t="n"/>
      <c r="I94" s="762" t="n"/>
      <c r="J94" s="141" t="n"/>
      <c r="K94" s="95" t="n"/>
      <c r="L94" s="96" t="n"/>
      <c r="M94" s="96" t="n"/>
      <c r="N94" s="96" t="n"/>
      <c r="O94" s="96" t="n"/>
      <c r="P94" s="96" t="n"/>
      <c r="Q94" s="95" t="n"/>
      <c r="R94" s="95" t="n"/>
      <c r="S94" s="95" t="n"/>
      <c r="T94" s="95" t="n"/>
      <c r="U94" s="95" t="n"/>
      <c r="V94" s="95" t="n"/>
      <c r="W94" s="95" t="n"/>
      <c r="X94" s="95" t="n"/>
      <c r="Y94" s="95" t="n"/>
      <c r="Z94" s="95" t="n"/>
    </row>
    <row r="95">
      <c r="B95" s="164" t="n"/>
      <c r="C95" s="124" t="n"/>
      <c r="D95" s="125" t="n"/>
      <c r="E95" s="125" t="n"/>
      <c r="F95" s="125" t="n"/>
      <c r="G95" s="153" t="n"/>
      <c r="H95" s="153" t="n"/>
      <c r="I95" s="459" t="n"/>
      <c r="J95" s="121" t="n"/>
      <c r="K95" s="95" t="n"/>
      <c r="L95" s="96" t="n"/>
      <c r="M95" s="96" t="n"/>
      <c r="N95" s="96" t="n"/>
      <c r="O95" s="96" t="n"/>
      <c r="P95" s="96" t="n"/>
      <c r="Q95" s="95" t="n"/>
      <c r="R95" s="95" t="n"/>
      <c r="S95" s="95" t="n"/>
      <c r="T95" s="95" t="n"/>
      <c r="U95" s="95" t="n"/>
      <c r="V95" s="95" t="n"/>
      <c r="W95" s="95" t="n"/>
      <c r="X95" s="95" t="n"/>
      <c r="Y95" s="95" t="n"/>
      <c r="Z95" s="95" t="n"/>
    </row>
    <row r="96" ht="15" customHeight="1" s="721">
      <c r="A96" s="509" t="inlineStr">
        <is>
          <t>D-SA-B-1-1</t>
        </is>
      </c>
      <c r="B96" s="764">
        <f>INDEX('imp-questions'!D:D, MATCH(A96, 'imp-questions'!A:A, 0))</f>
        <v/>
      </c>
      <c r="C96" s="162">
        <f>INDEX('imp-questions'!E:E, MATCH(A96, 'imp-questions'!A:A, 0))</f>
        <v/>
      </c>
      <c r="D96" s="112">
        <f>INDEX('imp-questions'!F:F, MATCH(A96, 'imp-questions'!A:A, 0))</f>
        <v/>
      </c>
      <c r="E96" s="113">
        <f>CHAR(65+INDEX('imp-questions'!H:H, MATCH(A96, 'imp-questions'!A:A, 0)))</f>
        <v/>
      </c>
      <c r="F96" s="151" t="n"/>
      <c r="G96" s="135">
        <f>IFERROR(INDEX(INDIRECT("Ans" &amp; E96 &amp; "TBL"), MATCH(F96, INDEX(INDIRECT("Ans" &amp; E96 &amp; "TBL"), 0, 1), 0), 2), 0)</f>
        <v/>
      </c>
      <c r="H96" s="457" t="n"/>
      <c r="I96" s="495" t="n"/>
      <c r="J96" s="94" t="n"/>
      <c r="K96" s="95" t="n"/>
      <c r="L96" s="96" t="n"/>
      <c r="M96" s="96" t="n"/>
      <c r="N96" s="96" t="n"/>
      <c r="O96" s="96" t="n"/>
      <c r="P96" s="96" t="n"/>
      <c r="Q96" s="95" t="n"/>
      <c r="R96" s="95" t="n"/>
      <c r="S96" s="95" t="n"/>
      <c r="T96" s="95" t="n"/>
      <c r="U96" s="95" t="n"/>
      <c r="V96" s="95" t="n"/>
      <c r="W96" s="95" t="n"/>
      <c r="X96" s="95" t="n"/>
      <c r="Y96" s="95" t="n"/>
      <c r="Z96" s="95" t="n"/>
    </row>
    <row r="97" ht="42" customHeight="1" s="721">
      <c r="B97" s="742" t="n"/>
      <c r="C97" s="419" t="n"/>
      <c r="D97" s="420">
        <f>INDEX('imp-questions'!G:G, MATCH(A96, 'imp-questions'!A:A, 0))</f>
        <v/>
      </c>
      <c r="E97" s="421" t="n"/>
      <c r="F97" s="423" t="n"/>
      <c r="G97" s="137" t="n"/>
      <c r="H97" s="458" t="n"/>
      <c r="I97" s="762" t="n"/>
      <c r="J97" s="94" t="n"/>
      <c r="K97" s="95" t="n"/>
      <c r="L97" s="96" t="n"/>
      <c r="M97" s="96" t="n"/>
      <c r="N97" s="96" t="n"/>
      <c r="O97" s="96" t="n"/>
      <c r="P97" s="96" t="n"/>
      <c r="Q97" s="95" t="n"/>
      <c r="R97" s="95" t="n"/>
      <c r="S97" s="95" t="n"/>
      <c r="T97" s="95" t="n"/>
      <c r="U97" s="95" t="n"/>
      <c r="V97" s="95" t="n"/>
      <c r="W97" s="95" t="n"/>
      <c r="X97" s="95" t="n"/>
      <c r="Y97" s="95" t="n"/>
      <c r="Z97" s="95" t="n"/>
    </row>
    <row r="98">
      <c r="A98" s="509" t="inlineStr">
        <is>
          <t>D-SA-B-2-1</t>
        </is>
      </c>
      <c r="B98" s="742" t="n"/>
      <c r="C98" s="149">
        <f>INDEX('imp-questions'!E:E, MATCH(A98, 'imp-questions'!A:A, 0))</f>
        <v/>
      </c>
      <c r="D98" s="112">
        <f>INDEX('imp-questions'!F:F, MATCH(A98, 'imp-questions'!A:A, 0))</f>
        <v/>
      </c>
      <c r="E98" s="113">
        <f>CHAR(65+INDEX('imp-questions'!H:H, MATCH(A98, 'imp-questions'!A:A, 0)))</f>
        <v/>
      </c>
      <c r="F98" s="163" t="n"/>
      <c r="G98" s="135">
        <f>IFERROR(INDEX(INDIRECT("Ans" &amp; E98 &amp; "TBL"), MATCH(F98, INDEX(INDIRECT("Ans" &amp; E98 &amp; "TBL"), 0, 1), 0), 2), 0)</f>
        <v/>
      </c>
      <c r="H98" s="457" t="n"/>
      <c r="I98" s="495" t="n"/>
      <c r="J98" s="94" t="n"/>
      <c r="K98" s="95" t="n"/>
      <c r="L98" s="96" t="n"/>
      <c r="M98" s="96" t="n"/>
      <c r="N98" s="96" t="n"/>
      <c r="O98" s="96" t="n"/>
      <c r="P98" s="96" t="n"/>
      <c r="Q98" s="95" t="n"/>
      <c r="R98" s="95" t="n"/>
      <c r="S98" s="95" t="n"/>
      <c r="T98" s="95" t="n"/>
      <c r="U98" s="95" t="n"/>
      <c r="V98" s="95" t="n"/>
      <c r="W98" s="95" t="n"/>
      <c r="X98" s="95" t="n"/>
      <c r="Y98" s="95" t="n"/>
      <c r="Z98" s="95" t="n"/>
    </row>
    <row r="99" ht="56.1" customHeight="1" s="721">
      <c r="B99" s="742" t="n"/>
      <c r="C99" s="419" t="n"/>
      <c r="D99" s="420">
        <f>INDEX('imp-questions'!G:G, MATCH(A98, 'imp-questions'!A:A, 0))</f>
        <v/>
      </c>
      <c r="E99" s="421" t="n"/>
      <c r="F99" s="423" t="n"/>
      <c r="G99" s="137" t="n"/>
      <c r="H99" s="458" t="n"/>
      <c r="I99" s="762" t="n"/>
      <c r="J99" s="94" t="n"/>
      <c r="K99" s="95" t="n"/>
      <c r="L99" s="96" t="n"/>
      <c r="M99" s="96" t="n"/>
      <c r="N99" s="96" t="n"/>
      <c r="O99" s="96" t="n"/>
      <c r="P99" s="96" t="n"/>
      <c r="Q99" s="95" t="n"/>
      <c r="R99" s="95" t="n"/>
      <c r="S99" s="95" t="n"/>
      <c r="T99" s="95" t="n"/>
      <c r="U99" s="95" t="n"/>
      <c r="V99" s="95" t="n"/>
      <c r="W99" s="95" t="n"/>
      <c r="X99" s="95" t="n"/>
      <c r="Y99" s="95" t="n"/>
      <c r="Z99" s="95" t="n"/>
    </row>
    <row r="100">
      <c r="A100" s="509" t="inlineStr">
        <is>
          <t>D-SA-B-3-1</t>
        </is>
      </c>
      <c r="B100" s="742" t="n"/>
      <c r="C100" s="149">
        <f>INDEX('imp-questions'!E:E, MATCH(A100, 'imp-questions'!A:A, 0))</f>
        <v/>
      </c>
      <c r="D100" s="112">
        <f>INDEX('imp-questions'!F:F, MATCH(A100, 'imp-questions'!A:A, 0))</f>
        <v/>
      </c>
      <c r="E100" s="113">
        <f>CHAR(65+INDEX('imp-questions'!H:H, MATCH(A100, 'imp-questions'!A:A, 0)))</f>
        <v/>
      </c>
      <c r="F100" s="151" t="n"/>
      <c r="G100" s="135">
        <f>IFERROR(INDEX(INDIRECT("Ans" &amp; E100 &amp; "TBL"), MATCH(F100, INDEX(INDIRECT("Ans" &amp; E100 &amp; "TBL"), 0, 1), 0), 2), 0)</f>
        <v/>
      </c>
      <c r="H100" s="457" t="n"/>
      <c r="I100" s="495" t="n"/>
      <c r="J100" s="94" t="n"/>
      <c r="K100" s="95" t="n"/>
      <c r="L100" s="96" t="n"/>
      <c r="M100" s="96" t="n"/>
      <c r="N100" s="96" t="n"/>
      <c r="O100" s="96" t="n"/>
      <c r="P100" s="96" t="n"/>
      <c r="Q100" s="95" t="n"/>
      <c r="R100" s="95" t="n"/>
      <c r="S100" s="95" t="n"/>
      <c r="T100" s="95" t="n"/>
      <c r="U100" s="95" t="n"/>
      <c r="V100" s="95" t="n"/>
      <c r="W100" s="95" t="n"/>
      <c r="X100" s="95" t="n"/>
      <c r="Y100" s="95" t="n"/>
      <c r="Z100" s="95" t="n"/>
    </row>
    <row r="101" ht="42" customHeight="1" s="721">
      <c r="B101" s="746" t="n"/>
      <c r="C101" s="419" t="n"/>
      <c r="D101" s="424">
        <f>INDEX('imp-questions'!G:G, MATCH(A100, 'imp-questions'!A:A, 0))</f>
        <v/>
      </c>
      <c r="E101" s="425" t="n"/>
      <c r="F101" s="426" t="n"/>
      <c r="G101" s="166" t="n"/>
      <c r="H101" s="458" t="n"/>
      <c r="I101" s="762" t="n"/>
      <c r="J101" s="94" t="n"/>
      <c r="K101" s="95" t="n"/>
      <c r="L101" s="96" t="n"/>
      <c r="M101" s="96" t="n"/>
      <c r="N101" s="96" t="n"/>
      <c r="O101" s="96" t="n"/>
      <c r="P101" s="96" t="n"/>
      <c r="Q101" s="95" t="n"/>
      <c r="R101" s="95" t="n"/>
      <c r="S101" s="95" t="n"/>
      <c r="T101" s="95" t="n"/>
      <c r="U101" s="95" t="n"/>
      <c r="V101" s="95" t="n"/>
      <c r="W101" s="95" t="n"/>
      <c r="X101" s="95" t="n"/>
      <c r="Y101" s="95" t="n"/>
      <c r="Z101" s="95" t="n"/>
    </row>
    <row r="102" ht="22.15" customHeight="1" s="721">
      <c r="B102" s="597" t="inlineStr">
        <is>
          <t>Implementation</t>
        </is>
      </c>
      <c r="C102" s="726" t="n"/>
      <c r="D102" s="726" t="n"/>
      <c r="E102" s="726" t="n"/>
      <c r="F102" s="726" t="n"/>
      <c r="G102" s="726" t="n"/>
      <c r="H102" s="726" t="n"/>
      <c r="I102" s="726" t="n"/>
      <c r="J102" s="726" t="n"/>
      <c r="K102" s="95" t="n"/>
      <c r="L102" s="96" t="n"/>
      <c r="M102" s="96" t="n"/>
      <c r="N102" s="96" t="n"/>
      <c r="O102" s="96" t="n"/>
      <c r="P102" s="96" t="n"/>
      <c r="Q102" s="95" t="n"/>
      <c r="R102" s="95" t="n"/>
      <c r="S102" s="95" t="n"/>
      <c r="T102" s="95" t="n"/>
      <c r="U102" s="95" t="n"/>
      <c r="V102" s="95" t="n"/>
      <c r="W102" s="95" t="n"/>
      <c r="X102" s="95" t="n"/>
      <c r="Y102" s="95" t="n"/>
      <c r="Z102" s="95" t="n"/>
    </row>
    <row r="103">
      <c r="B103" s="766" t="inlineStr">
        <is>
          <t>Secure Build</t>
        </is>
      </c>
      <c r="C103" s="738" t="n"/>
      <c r="D103" s="758" t="n"/>
      <c r="E103" s="168" t="n"/>
      <c r="F103" s="600" t="inlineStr">
        <is>
          <t>Answer</t>
        </is>
      </c>
      <c r="G103" s="169" t="n"/>
      <c r="H103" s="170" t="n"/>
      <c r="I103" s="466" t="inlineStr">
        <is>
          <t>Interview Notes</t>
        </is>
      </c>
      <c r="J103" s="171" t="inlineStr">
        <is>
          <t>Rating</t>
        </is>
      </c>
      <c r="K103" s="95" t="n"/>
      <c r="L103" s="96" t="n"/>
      <c r="M103" s="96" t="n"/>
      <c r="N103" s="96" t="n"/>
      <c r="O103" s="96" t="n"/>
      <c r="P103" s="96" t="n"/>
      <c r="Q103" s="95" t="n"/>
      <c r="R103" s="95" t="n"/>
      <c r="S103" s="95" t="n"/>
      <c r="T103" s="95" t="n"/>
      <c r="U103" s="95" t="n"/>
      <c r="V103" s="95" t="n"/>
      <c r="W103" s="95" t="n"/>
      <c r="X103" s="95" t="n"/>
      <c r="Y103" s="95" t="n"/>
      <c r="Z103" s="95" t="n"/>
    </row>
    <row r="104">
      <c r="A104" s="509" t="inlineStr">
        <is>
          <t>I-SB-A-1-1</t>
        </is>
      </c>
      <c r="B104" s="767">
        <f>INDEX('imp-questions'!D:D, MATCH(A104, 'imp-questions'!A:A, 0))</f>
        <v/>
      </c>
      <c r="C104" s="172">
        <f>INDEX('imp-questions'!E:E, MATCH(A104, 'imp-questions'!A:A, 0))</f>
        <v/>
      </c>
      <c r="D104" s="112">
        <f>INDEX('imp-questions'!F:F, MATCH(A104, 'imp-questions'!A:A, 0))</f>
        <v/>
      </c>
      <c r="E104" s="113">
        <f>CHAR(65+INDEX('imp-questions'!H:H, MATCH(A104, 'imp-questions'!A:A, 0)))</f>
        <v/>
      </c>
      <c r="F104" s="151" t="n"/>
      <c r="G104" s="135">
        <f>IFERROR(INDEX(INDIRECT("Ans" &amp; E104 &amp; "TBL"), MATCH(F104, INDEX(INDIRECT("Ans" &amp; E104 &amp; "TBL"), 0, 1), 0), 2), 0)</f>
        <v/>
      </c>
      <c r="H104" s="414">
        <f>IFERROR(AVERAGE(G104,G111),0)</f>
        <v/>
      </c>
      <c r="I104" s="469" t="n"/>
      <c r="J104" s="563">
        <f>SUM(H104,H106,H108)</f>
        <v/>
      </c>
      <c r="K104" s="95" t="n"/>
      <c r="L104" s="96" t="n"/>
      <c r="M104" s="96" t="n"/>
      <c r="N104" s="96" t="n"/>
      <c r="O104" s="96" t="n"/>
      <c r="P104" s="96" t="n"/>
      <c r="Q104" s="95" t="n"/>
      <c r="R104" s="95" t="n"/>
      <c r="S104" s="95" t="n"/>
      <c r="T104" s="95" t="n"/>
      <c r="U104" s="95" t="n"/>
      <c r="V104" s="95" t="n"/>
      <c r="W104" s="95" t="n"/>
      <c r="X104" s="95" t="n"/>
      <c r="Y104" s="95" t="n"/>
      <c r="Z104" s="95" t="n"/>
    </row>
    <row r="105" ht="69.95" customHeight="1" s="721">
      <c r="B105" s="742" t="n"/>
      <c r="C105" s="427" t="n"/>
      <c r="D105" s="428">
        <f>INDEX('imp-questions'!G:G, MATCH(A104, 'imp-questions'!A:A, 0))</f>
        <v/>
      </c>
      <c r="E105" s="429" t="n"/>
      <c r="F105" s="430" t="n"/>
      <c r="G105" s="137" t="n"/>
      <c r="H105" s="461" t="n"/>
      <c r="I105" s="762" t="n"/>
      <c r="J105" s="765" t="n"/>
      <c r="K105" s="95" t="n"/>
      <c r="L105" s="96" t="n"/>
      <c r="M105" s="96" t="n"/>
      <c r="N105" s="96" t="n"/>
      <c r="O105" s="96" t="n"/>
      <c r="P105" s="96" t="n"/>
      <c r="Q105" s="95" t="n"/>
      <c r="R105" s="95" t="n"/>
      <c r="S105" s="95" t="n"/>
      <c r="T105" s="95" t="n"/>
      <c r="U105" s="95" t="n"/>
      <c r="V105" s="95" t="n"/>
      <c r="W105" s="95" t="n"/>
      <c r="X105" s="95" t="n"/>
      <c r="Y105" s="95" t="n"/>
      <c r="Z105" s="95" t="n"/>
    </row>
    <row r="106">
      <c r="A106" s="509" t="inlineStr">
        <is>
          <t>I-SB-A-2-1</t>
        </is>
      </c>
      <c r="B106" s="742" t="n"/>
      <c r="C106" s="172">
        <f>INDEX('imp-questions'!E:E, MATCH(A106, 'imp-questions'!A:A, 0))</f>
        <v/>
      </c>
      <c r="D106" s="112">
        <f>INDEX('imp-questions'!F:F, MATCH(A106, 'imp-questions'!A:A, 0))</f>
        <v/>
      </c>
      <c r="E106" s="113">
        <f>CHAR(65+INDEX('imp-questions'!H:H, MATCH(A106, 'imp-questions'!A:A, 0)))</f>
        <v/>
      </c>
      <c r="F106" s="151" t="n"/>
      <c r="G106" s="135">
        <f>IFERROR(INDEX(INDIRECT("Ans" &amp; E106 &amp; "TBL"), MATCH(F106, INDEX(INDIRECT("Ans" &amp; E106 &amp; "TBL"), 0, 1), 0), 2), 0)</f>
        <v/>
      </c>
      <c r="H106" s="414">
        <f>IFERROR(AVERAGE(G106,G113),0)</f>
        <v/>
      </c>
      <c r="I106" s="469" t="n"/>
      <c r="J106" s="141" t="n"/>
      <c r="K106" s="95" t="n"/>
      <c r="L106" s="96" t="n"/>
      <c r="M106" s="96" t="n"/>
      <c r="N106" s="96" t="n"/>
      <c r="O106" s="96" t="n"/>
      <c r="P106" s="96" t="n"/>
      <c r="Q106" s="95" t="n"/>
      <c r="R106" s="95" t="n"/>
      <c r="S106" s="95" t="n"/>
      <c r="T106" s="95" t="n"/>
      <c r="U106" s="95" t="n"/>
      <c r="V106" s="95" t="n"/>
      <c r="W106" s="95" t="n"/>
      <c r="X106" s="95" t="n"/>
      <c r="Y106" s="95" t="n"/>
      <c r="Z106" s="95" t="n"/>
    </row>
    <row r="107" ht="42" customHeight="1" s="721">
      <c r="B107" s="742" t="n"/>
      <c r="C107" s="427" t="n"/>
      <c r="D107" s="428">
        <f>INDEX('imp-questions'!G:G, MATCH(A106, 'imp-questions'!A:A, 0))</f>
        <v/>
      </c>
      <c r="E107" s="429" t="n"/>
      <c r="F107" s="430" t="n"/>
      <c r="G107" s="137" t="n"/>
      <c r="H107" s="456" t="n"/>
      <c r="I107" s="762" t="n"/>
      <c r="J107" s="141" t="n"/>
      <c r="K107" s="95" t="n"/>
      <c r="L107" s="96" t="n"/>
      <c r="M107" s="96" t="n"/>
      <c r="N107" s="96" t="n"/>
      <c r="O107" s="96" t="n"/>
      <c r="P107" s="96" t="n"/>
      <c r="Q107" s="95" t="n"/>
      <c r="R107" s="95" t="n"/>
      <c r="S107" s="95" t="n"/>
      <c r="T107" s="95" t="n"/>
      <c r="U107" s="95" t="n"/>
      <c r="V107" s="95" t="n"/>
      <c r="W107" s="95" t="n"/>
      <c r="X107" s="95" t="n"/>
      <c r="Y107" s="95" t="n"/>
      <c r="Z107" s="95" t="n"/>
    </row>
    <row r="108">
      <c r="A108" s="509" t="inlineStr">
        <is>
          <t>I-SB-A-3-1</t>
        </is>
      </c>
      <c r="B108" s="742" t="n"/>
      <c r="C108" s="172">
        <f>INDEX('imp-questions'!E:E, MATCH(A108, 'imp-questions'!A:A, 0))</f>
        <v/>
      </c>
      <c r="D108" s="112">
        <f>INDEX('imp-questions'!F:F, MATCH(A108, 'imp-questions'!A:A, 0))</f>
        <v/>
      </c>
      <c r="E108" s="113">
        <f>CHAR(65+INDEX('imp-questions'!H:H, MATCH(A108, 'imp-questions'!A:A, 0)))</f>
        <v/>
      </c>
      <c r="F108" s="151" t="n"/>
      <c r="G108" s="135">
        <f>IFERROR(INDEX(INDIRECT("Ans" &amp; E108 &amp; "TBL"), MATCH(F108, INDEX(INDIRECT("Ans" &amp; E108 &amp; "TBL"), 0, 1), 0), 2), 0)</f>
        <v/>
      </c>
      <c r="H108" s="414">
        <f>IFERROR(AVERAGE(G108,G115),0)</f>
        <v/>
      </c>
      <c r="I108" s="469" t="n"/>
      <c r="J108" s="141" t="n"/>
      <c r="K108" s="95" t="n"/>
      <c r="L108" s="96" t="n"/>
      <c r="M108" s="96" t="n"/>
      <c r="N108" s="96" t="n"/>
      <c r="O108" s="96" t="n"/>
      <c r="P108" s="96" t="n"/>
      <c r="Q108" s="95" t="n"/>
      <c r="R108" s="95" t="n"/>
      <c r="S108" s="95" t="n"/>
      <c r="T108" s="95" t="n"/>
      <c r="U108" s="95" t="n"/>
      <c r="V108" s="95" t="n"/>
      <c r="W108" s="95" t="n"/>
      <c r="X108" s="95" t="n"/>
      <c r="Y108" s="95" t="n"/>
      <c r="Z108" s="95" t="n"/>
    </row>
    <row r="109" ht="56.1" customHeight="1" s="721">
      <c r="B109" s="746" t="n"/>
      <c r="C109" s="427" t="n"/>
      <c r="D109" s="428">
        <f>INDEX('imp-questions'!G:G, MATCH(A108, 'imp-questions'!A:A, 0))</f>
        <v/>
      </c>
      <c r="E109" s="429" t="n"/>
      <c r="F109" s="430" t="n"/>
      <c r="G109" s="137" t="n"/>
      <c r="H109" s="456" t="n"/>
      <c r="I109" s="762" t="n"/>
      <c r="J109" s="141" t="n"/>
      <c r="K109" s="95" t="n"/>
      <c r="L109" s="96" t="n"/>
      <c r="M109" s="96" t="n"/>
      <c r="N109" s="96" t="n"/>
      <c r="O109" s="96" t="n"/>
      <c r="P109" s="96" t="n"/>
      <c r="Q109" s="95" t="n"/>
      <c r="R109" s="95" t="n"/>
      <c r="S109" s="95" t="n"/>
      <c r="T109" s="95" t="n"/>
      <c r="U109" s="95" t="n"/>
      <c r="V109" s="95" t="n"/>
      <c r="W109" s="95" t="n"/>
      <c r="X109" s="95" t="n"/>
      <c r="Y109" s="95" t="n"/>
      <c r="Z109" s="95" t="n"/>
    </row>
    <row r="110">
      <c r="B110" s="123" t="n"/>
      <c r="C110" s="124" t="n"/>
      <c r="D110" s="125" t="n"/>
      <c r="E110" s="125" t="n"/>
      <c r="F110" s="125" t="n"/>
      <c r="G110" s="153" t="n"/>
      <c r="H110" s="153" t="n"/>
      <c r="I110" s="459" t="n"/>
      <c r="J110" s="121" t="n"/>
      <c r="K110" s="95" t="n"/>
      <c r="L110" s="96" t="n"/>
      <c r="M110" s="96" t="n"/>
      <c r="N110" s="96" t="n"/>
      <c r="O110" s="96" t="n"/>
      <c r="P110" s="96" t="n"/>
      <c r="Q110" s="95" t="n"/>
      <c r="R110" s="95" t="n"/>
      <c r="S110" s="95" t="n"/>
      <c r="T110" s="95" t="n"/>
      <c r="U110" s="95" t="n"/>
      <c r="V110" s="95" t="n"/>
      <c r="W110" s="95" t="n"/>
      <c r="X110" s="95" t="n"/>
      <c r="Y110" s="95" t="n"/>
      <c r="Z110" s="95" t="n"/>
    </row>
    <row r="111" ht="15" customHeight="1" s="721">
      <c r="A111" s="509" t="inlineStr">
        <is>
          <t>I-SB-B-1-1</t>
        </is>
      </c>
      <c r="B111" s="767">
        <f>INDEX('imp-questions'!D:D, MATCH(A111, 'imp-questions'!A:A, 0))</f>
        <v/>
      </c>
      <c r="C111" s="173">
        <f>INDEX('imp-questions'!E:E, MATCH(A111, 'imp-questions'!A:A, 0))</f>
        <v/>
      </c>
      <c r="D111" s="112">
        <f>INDEX('imp-questions'!F:F, MATCH(A111, 'imp-questions'!A:A, 0))</f>
        <v/>
      </c>
      <c r="E111" s="113">
        <f>CHAR(65+INDEX('imp-questions'!H:H, MATCH(A111, 'imp-questions'!A:A, 0)))</f>
        <v/>
      </c>
      <c r="F111" s="151" t="n"/>
      <c r="G111" s="135">
        <f>IFERROR(INDEX(INDIRECT("Ans" &amp; E111 &amp; "TBL"), MATCH(F111, INDEX(INDIRECT("Ans" &amp; E111 &amp; "TBL"), 0, 1), 0), 2), 0)</f>
        <v/>
      </c>
      <c r="H111" s="414" t="n"/>
      <c r="I111" s="495" t="n"/>
      <c r="J111" s="94" t="n"/>
      <c r="K111" s="95" t="n"/>
      <c r="L111" s="96" t="n"/>
      <c r="M111" s="96" t="n"/>
      <c r="N111" s="96" t="n"/>
      <c r="O111" s="96" t="n"/>
      <c r="P111" s="96" t="n"/>
      <c r="Q111" s="95" t="n"/>
      <c r="R111" s="95" t="n"/>
      <c r="S111" s="95" t="n"/>
      <c r="T111" s="95" t="n"/>
      <c r="U111" s="95" t="n"/>
      <c r="V111" s="95" t="n"/>
      <c r="W111" s="95" t="n"/>
      <c r="X111" s="95" t="n"/>
      <c r="Y111" s="95" t="n"/>
      <c r="Z111" s="95" t="n"/>
    </row>
    <row r="112" ht="42" customHeight="1" s="721">
      <c r="B112" s="742" t="n"/>
      <c r="C112" s="427" t="n"/>
      <c r="D112" s="428">
        <f>INDEX('imp-questions'!G:G, MATCH(A111, 'imp-questions'!A:A, 0))</f>
        <v/>
      </c>
      <c r="E112" s="429" t="n"/>
      <c r="F112" s="430" t="n"/>
      <c r="G112" s="174" t="n"/>
      <c r="H112" s="465" t="n"/>
      <c r="I112" s="762" t="n"/>
      <c r="J112" s="94" t="n"/>
      <c r="K112" s="95" t="n"/>
      <c r="L112" s="96" t="n"/>
      <c r="M112" s="96" t="n"/>
      <c r="N112" s="96" t="n"/>
      <c r="O112" s="96" t="n"/>
      <c r="P112" s="96" t="n"/>
      <c r="Q112" s="95" t="n"/>
      <c r="R112" s="95" t="n"/>
      <c r="S112" s="95" t="n"/>
      <c r="T112" s="95" t="n"/>
      <c r="U112" s="95" t="n"/>
      <c r="V112" s="95" t="n"/>
      <c r="W112" s="95" t="n"/>
      <c r="X112" s="95" t="n"/>
      <c r="Y112" s="95" t="n"/>
      <c r="Z112" s="95" t="n"/>
    </row>
    <row r="113">
      <c r="A113" s="509" t="inlineStr">
        <is>
          <t>I-SB-B-2-1</t>
        </is>
      </c>
      <c r="B113" s="742" t="n"/>
      <c r="C113" s="172">
        <f>INDEX('imp-questions'!E:E, MATCH(A113, 'imp-questions'!A:A, 0))</f>
        <v/>
      </c>
      <c r="D113" s="112">
        <f>INDEX('imp-questions'!F:F, MATCH(A113, 'imp-questions'!A:A, 0))</f>
        <v/>
      </c>
      <c r="E113" s="113">
        <f>CHAR(65+INDEX('imp-questions'!H:H, MATCH(A113, 'imp-questions'!A:A, 0)))</f>
        <v/>
      </c>
      <c r="F113" s="151" t="n"/>
      <c r="G113" s="135">
        <f>IFERROR(INDEX(INDIRECT("Ans" &amp; E113 &amp; "TBL"), MATCH(F113, INDEX(INDIRECT("Ans" &amp; E113 &amp; "TBL"), 0, 1), 0), 2), 0)</f>
        <v/>
      </c>
      <c r="H113" s="457" t="n"/>
      <c r="I113" s="495" t="n"/>
      <c r="J113" s="94" t="n"/>
      <c r="K113" s="95" t="n"/>
      <c r="L113" s="96" t="n"/>
      <c r="M113" s="96" t="n"/>
      <c r="N113" s="96" t="n"/>
      <c r="O113" s="96" t="n"/>
      <c r="P113" s="96" t="n"/>
      <c r="Q113" s="95" t="n"/>
      <c r="R113" s="95" t="n"/>
      <c r="S113" s="95" t="n"/>
      <c r="T113" s="95" t="n"/>
      <c r="U113" s="95" t="n"/>
      <c r="V113" s="95" t="n"/>
      <c r="W113" s="95" t="n"/>
      <c r="X113" s="95" t="n"/>
      <c r="Y113" s="95" t="n"/>
      <c r="Z113" s="95" t="n"/>
    </row>
    <row r="114" ht="69.95" customHeight="1" s="721">
      <c r="B114" s="742" t="n"/>
      <c r="C114" s="427" t="n"/>
      <c r="D114" s="428">
        <f>INDEX('imp-questions'!G:G, MATCH(A113, 'imp-questions'!A:A, 0))</f>
        <v/>
      </c>
      <c r="E114" s="429" t="n"/>
      <c r="F114" s="430" t="n"/>
      <c r="G114" s="137" t="n"/>
      <c r="H114" s="460" t="n"/>
      <c r="I114" s="762" t="n"/>
      <c r="J114" s="94" t="n"/>
      <c r="K114" s="95" t="n"/>
      <c r="L114" s="96" t="n"/>
      <c r="M114" s="96" t="n"/>
      <c r="N114" s="96" t="n"/>
      <c r="O114" s="96" t="n"/>
      <c r="P114" s="96" t="n"/>
      <c r="Q114" s="95" t="n"/>
      <c r="R114" s="95" t="n"/>
      <c r="S114" s="95" t="n"/>
      <c r="T114" s="95" t="n"/>
      <c r="U114" s="95" t="n"/>
      <c r="V114" s="95" t="n"/>
      <c r="W114" s="95" t="n"/>
      <c r="X114" s="95" t="n"/>
      <c r="Y114" s="95" t="n"/>
      <c r="Z114" s="95" t="n"/>
    </row>
    <row r="115">
      <c r="A115" s="509" t="inlineStr">
        <is>
          <t>I-SB-B-3-1</t>
        </is>
      </c>
      <c r="B115" s="742" t="n"/>
      <c r="C115" s="172">
        <f>INDEX('imp-questions'!E:E, MATCH(A115, 'imp-questions'!A:A, 0))</f>
        <v/>
      </c>
      <c r="D115" s="112">
        <f>INDEX('imp-questions'!F:F, MATCH(A115, 'imp-questions'!A:A, 0))</f>
        <v/>
      </c>
      <c r="E115" s="113">
        <f>CHAR(65+INDEX('imp-questions'!H:H, MATCH(A115, 'imp-questions'!A:A, 0)))</f>
        <v/>
      </c>
      <c r="F115" s="151" t="n"/>
      <c r="G115" s="135">
        <f>IFERROR(INDEX(INDIRECT("Ans" &amp; E115 &amp; "TBL"), MATCH(F115, INDEX(INDIRECT("Ans" &amp; E115 &amp; "TBL"), 0, 1), 0), 2), 0)</f>
        <v/>
      </c>
      <c r="H115" s="414" t="n"/>
      <c r="I115" s="495" t="n"/>
      <c r="J115" s="94" t="n"/>
      <c r="K115" s="95" t="n"/>
      <c r="L115" s="96" t="n"/>
      <c r="M115" s="96" t="n"/>
      <c r="N115" s="96" t="n"/>
      <c r="O115" s="96" t="n"/>
      <c r="P115" s="96" t="n"/>
      <c r="Q115" s="95" t="n"/>
      <c r="R115" s="95" t="n"/>
      <c r="S115" s="95" t="n"/>
      <c r="T115" s="95" t="n"/>
      <c r="U115" s="95" t="n"/>
      <c r="V115" s="95" t="n"/>
      <c r="W115" s="95" t="n"/>
      <c r="X115" s="95" t="n"/>
      <c r="Y115" s="95" t="n"/>
      <c r="Z115" s="95" t="n"/>
    </row>
    <row r="116" ht="69.95" customHeight="1" s="721">
      <c r="B116" s="746" t="n"/>
      <c r="C116" s="427" t="n"/>
      <c r="D116" s="431">
        <f>INDEX('imp-questions'!G:G, MATCH(A115, 'imp-questions'!A:A, 0))</f>
        <v/>
      </c>
      <c r="E116" s="429" t="n"/>
      <c r="F116" s="430" t="n"/>
      <c r="G116" s="174" t="n"/>
      <c r="H116" s="465" t="n"/>
      <c r="I116" s="762" t="n"/>
      <c r="J116" s="94" t="n"/>
      <c r="K116" s="95" t="n"/>
      <c r="L116" s="96" t="n"/>
      <c r="M116" s="96" t="n"/>
      <c r="N116" s="96" t="n"/>
      <c r="O116" s="96" t="n"/>
      <c r="P116" s="96" t="n"/>
      <c r="Q116" s="95" t="n"/>
      <c r="R116" s="95" t="n"/>
      <c r="S116" s="95" t="n"/>
      <c r="T116" s="95" t="n"/>
      <c r="U116" s="95" t="n"/>
      <c r="V116" s="95" t="n"/>
      <c r="W116" s="95" t="n"/>
      <c r="X116" s="95" t="n"/>
      <c r="Y116" s="95" t="n"/>
      <c r="Z116" s="95" t="n"/>
    </row>
    <row r="117" ht="12.75" customHeight="1" s="721">
      <c r="B117" s="768" t="inlineStr">
        <is>
          <t>Secure Deployment</t>
        </is>
      </c>
      <c r="C117" s="769" t="n"/>
      <c r="D117" s="770" t="n"/>
      <c r="E117" s="175" t="n"/>
      <c r="F117" s="176" t="inlineStr">
        <is>
          <t>Answer</t>
        </is>
      </c>
      <c r="G117" s="169" t="n"/>
      <c r="H117" s="177" t="n"/>
      <c r="I117" s="466" t="inlineStr">
        <is>
          <t>Interview Notes</t>
        </is>
      </c>
      <c r="J117" s="178" t="inlineStr">
        <is>
          <t>Rating</t>
        </is>
      </c>
      <c r="K117" s="95" t="n"/>
      <c r="L117" s="96" t="n"/>
      <c r="M117" s="96" t="n"/>
      <c r="N117" s="96" t="n"/>
      <c r="O117" s="96" t="n"/>
      <c r="P117" s="96" t="n"/>
      <c r="Q117" s="95" t="n"/>
      <c r="R117" s="95" t="n"/>
      <c r="S117" s="95" t="n"/>
      <c r="T117" s="95" t="n"/>
      <c r="U117" s="95" t="n"/>
      <c r="V117" s="95" t="n"/>
      <c r="W117" s="95" t="n"/>
      <c r="X117" s="95" t="n"/>
      <c r="Y117" s="95" t="n"/>
      <c r="Z117" s="95" t="n"/>
    </row>
    <row r="118" ht="14.1" customHeight="1" s="721">
      <c r="A118" s="509" t="inlineStr">
        <is>
          <t>I-SD-A-1-1</t>
        </is>
      </c>
      <c r="B118" s="496">
        <f>INDEX('imp-questions'!D:D, MATCH(A118, 'imp-questions'!A:A, 0))</f>
        <v/>
      </c>
      <c r="C118" s="179">
        <f>INDEX('imp-questions'!E:E, MATCH(A118, 'imp-questions'!A:A, 0))</f>
        <v/>
      </c>
      <c r="D118" s="131">
        <f>INDEX('imp-questions'!F:F, MATCH(A118, 'imp-questions'!A:A, 0))</f>
        <v/>
      </c>
      <c r="E118" s="113">
        <f>CHAR(65+INDEX('imp-questions'!H:H, MATCH(A118, 'imp-questions'!A:A, 0)))</f>
        <v/>
      </c>
      <c r="F118" s="151" t="n"/>
      <c r="G118" s="135">
        <f>IFERROR(INDEX(INDIRECT("Ans" &amp; E118 &amp; "TBL"), MATCH(F118, INDEX(INDIRECT("Ans" &amp; E118 &amp; "TBL"), 0, 1), 0), 2), 0)</f>
        <v/>
      </c>
      <c r="H118" s="414">
        <f>IFERROR(AVERAGE(G118,G125),0)</f>
        <v/>
      </c>
      <c r="I118" s="469" t="n"/>
      <c r="J118" s="563">
        <f>SUM(H118,H120,H122)</f>
        <v/>
      </c>
      <c r="K118" s="95" t="n"/>
      <c r="L118" s="96" t="n"/>
      <c r="M118" s="96" t="n"/>
      <c r="N118" s="96" t="n"/>
      <c r="O118" s="96" t="n"/>
      <c r="P118" s="96" t="n"/>
      <c r="Q118" s="95" t="n"/>
      <c r="R118" s="95" t="n"/>
      <c r="S118" s="95" t="n"/>
      <c r="T118" s="95" t="n"/>
      <c r="U118" s="95" t="n"/>
      <c r="V118" s="95" t="n"/>
      <c r="W118" s="95" t="n"/>
      <c r="X118" s="95" t="n"/>
      <c r="Y118" s="95" t="n"/>
      <c r="Z118" s="95" t="n"/>
    </row>
    <row r="119" ht="69.95" customHeight="1" s="721">
      <c r="B119" s="742" t="n"/>
      <c r="C119" s="427" t="n"/>
      <c r="D119" s="428">
        <f>INDEX('imp-questions'!G:G, MATCH(A118, 'imp-questions'!A:A, 0))</f>
        <v/>
      </c>
      <c r="E119" s="429" t="n"/>
      <c r="F119" s="430" t="n"/>
      <c r="G119" s="137" t="n"/>
      <c r="H119" s="461" t="n"/>
      <c r="I119" s="762" t="n"/>
      <c r="J119" s="765" t="n"/>
      <c r="K119" s="95" t="n"/>
      <c r="L119" s="96" t="n"/>
      <c r="M119" s="96" t="n"/>
      <c r="N119" s="96" t="n"/>
      <c r="O119" s="96" t="n"/>
      <c r="P119" s="96" t="n"/>
      <c r="Q119" s="95" t="n"/>
      <c r="R119" s="95" t="n"/>
      <c r="S119" s="95" t="n"/>
      <c r="T119" s="95" t="n"/>
      <c r="U119" s="95" t="n"/>
      <c r="V119" s="95" t="n"/>
      <c r="W119" s="95" t="n"/>
      <c r="X119" s="95" t="n"/>
      <c r="Y119" s="95" t="n"/>
      <c r="Z119" s="95" t="n"/>
    </row>
    <row r="120">
      <c r="A120" s="509" t="inlineStr">
        <is>
          <t>I-SD-A-2-1</t>
        </is>
      </c>
      <c r="B120" s="742" t="n"/>
      <c r="C120" s="172">
        <f>INDEX('imp-questions'!E:E, MATCH(A120, 'imp-questions'!A:A, 0))</f>
        <v/>
      </c>
      <c r="D120" s="112">
        <f>INDEX('imp-questions'!F:F, MATCH(A120, 'imp-questions'!A:A, 0))</f>
        <v/>
      </c>
      <c r="E120" s="113">
        <f>CHAR(65+INDEX('imp-questions'!H:H, MATCH(A120, 'imp-questions'!A:A, 0)))</f>
        <v/>
      </c>
      <c r="F120" s="150" t="n"/>
      <c r="G120" s="135">
        <f>IFERROR(INDEX(INDIRECT("Ans" &amp; E120 &amp; "TBL"), MATCH(F120, INDEX(INDIRECT("Ans" &amp; E120 &amp; "TBL"), 0, 1), 0), 2), 0)</f>
        <v/>
      </c>
      <c r="H120" s="331">
        <f>IFERROR(AVERAGE(G120,G127),0)</f>
        <v/>
      </c>
      <c r="I120" s="469" t="n"/>
      <c r="J120" s="141" t="n"/>
      <c r="K120" s="95" t="n"/>
      <c r="L120" s="96" t="n"/>
      <c r="M120" s="96" t="n"/>
      <c r="N120" s="96" t="n"/>
      <c r="O120" s="96" t="n"/>
      <c r="P120" s="96" t="n"/>
      <c r="Q120" s="95" t="n"/>
      <c r="R120" s="95" t="n"/>
      <c r="S120" s="95" t="n"/>
      <c r="T120" s="95" t="n"/>
      <c r="U120" s="95" t="n"/>
      <c r="V120" s="95" t="n"/>
      <c r="W120" s="95" t="n"/>
      <c r="X120" s="95" t="n"/>
      <c r="Y120" s="95" t="n"/>
      <c r="Z120" s="95" t="n"/>
    </row>
    <row r="121" ht="56.1" customHeight="1" s="721">
      <c r="B121" s="742" t="n"/>
      <c r="C121" s="427" t="n"/>
      <c r="D121" s="428">
        <f>INDEX('imp-questions'!G:G, MATCH(A120, 'imp-questions'!A:A, 0))</f>
        <v/>
      </c>
      <c r="E121" s="429" t="n"/>
      <c r="F121" s="430" t="n"/>
      <c r="G121" s="137" t="n"/>
      <c r="H121" s="456" t="n"/>
      <c r="I121" s="762" t="n"/>
      <c r="J121" s="141" t="n"/>
      <c r="K121" s="95" t="n"/>
      <c r="L121" s="96" t="n"/>
      <c r="M121" s="96" t="n"/>
      <c r="N121" s="96" t="n"/>
      <c r="O121" s="96" t="n"/>
      <c r="P121" s="96" t="n"/>
      <c r="Q121" s="95" t="n"/>
      <c r="R121" s="95" t="n"/>
      <c r="S121" s="95" t="n"/>
      <c r="T121" s="95" t="n"/>
      <c r="U121" s="95" t="n"/>
      <c r="V121" s="95" t="n"/>
      <c r="W121" s="95" t="n"/>
      <c r="X121" s="95" t="n"/>
      <c r="Y121" s="95" t="n"/>
      <c r="Z121" s="95" t="n"/>
    </row>
    <row r="122">
      <c r="A122" s="509" t="inlineStr">
        <is>
          <t>I-SD-A-3-1</t>
        </is>
      </c>
      <c r="B122" s="742" t="n"/>
      <c r="C122" s="172">
        <f>INDEX('imp-questions'!E:E, MATCH(A122, 'imp-questions'!A:A, 0))</f>
        <v/>
      </c>
      <c r="D122" s="112">
        <f>INDEX('imp-questions'!F:F, MATCH(A122, 'imp-questions'!A:A, 0))</f>
        <v/>
      </c>
      <c r="E122" s="113">
        <f>CHAR(65+INDEX('imp-questions'!H:H, MATCH(A122, 'imp-questions'!A:A, 0)))</f>
        <v/>
      </c>
      <c r="F122" s="151" t="n"/>
      <c r="G122" s="135">
        <f>IFERROR(INDEX(INDIRECT("Ans" &amp; E122 &amp; "TBL"), MATCH(F122, INDEX(INDIRECT("Ans" &amp; E122 &amp; "TBL"), 0, 1), 0), 2), 0)</f>
        <v/>
      </c>
      <c r="H122" s="414">
        <f>IFERROR(AVERAGE(G122,G129),0)</f>
        <v/>
      </c>
      <c r="I122" s="469" t="n"/>
      <c r="J122" s="141" t="n"/>
      <c r="K122" s="95" t="n"/>
      <c r="L122" s="96" t="n"/>
      <c r="M122" s="96" t="n"/>
      <c r="N122" s="96" t="n"/>
      <c r="O122" s="96" t="n"/>
      <c r="P122" s="96" t="n"/>
      <c r="Q122" s="95" t="n"/>
      <c r="R122" s="95" t="n"/>
      <c r="S122" s="95" t="n"/>
      <c r="T122" s="95" t="n"/>
      <c r="U122" s="95" t="n"/>
      <c r="V122" s="95" t="n"/>
      <c r="W122" s="95" t="n"/>
      <c r="X122" s="95" t="n"/>
      <c r="Y122" s="95" t="n"/>
      <c r="Z122" s="95" t="n"/>
    </row>
    <row r="123" ht="42" customHeight="1" s="721">
      <c r="B123" s="746" t="n"/>
      <c r="C123" s="427" t="n"/>
      <c r="D123" s="428">
        <f>INDEX('imp-questions'!G:G, MATCH(A122, 'imp-questions'!A:A, 0))</f>
        <v/>
      </c>
      <c r="E123" s="429" t="n"/>
      <c r="F123" s="430" t="n"/>
      <c r="G123" s="137" t="n"/>
      <c r="H123" s="456" t="n"/>
      <c r="I123" s="762" t="n"/>
      <c r="J123" s="141" t="n"/>
      <c r="K123" s="95" t="n"/>
      <c r="L123" s="96" t="n"/>
      <c r="M123" s="96" t="n"/>
      <c r="N123" s="96" t="n"/>
      <c r="O123" s="96" t="n"/>
      <c r="P123" s="96" t="n"/>
      <c r="Q123" s="95" t="n"/>
      <c r="R123" s="95" t="n"/>
      <c r="S123" s="95" t="n"/>
      <c r="T123" s="95" t="n"/>
      <c r="U123" s="95" t="n"/>
      <c r="V123" s="95" t="n"/>
      <c r="W123" s="95" t="n"/>
      <c r="X123" s="95" t="n"/>
      <c r="Y123" s="95" t="n"/>
      <c r="Z123" s="95" t="n"/>
    </row>
    <row r="124">
      <c r="B124" s="123" t="n"/>
      <c r="C124" s="124" t="n"/>
      <c r="D124" s="125" t="n"/>
      <c r="E124" s="125" t="n"/>
      <c r="F124" s="125" t="n"/>
      <c r="G124" s="125" t="n"/>
      <c r="H124" s="153" t="n"/>
      <c r="I124" s="459" t="n"/>
      <c r="J124" s="121" t="n"/>
      <c r="K124" s="95" t="n"/>
      <c r="L124" s="96" t="n"/>
      <c r="M124" s="96" t="n"/>
      <c r="N124" s="96" t="n"/>
      <c r="O124" s="96" t="n"/>
      <c r="P124" s="96" t="n"/>
      <c r="Q124" s="95" t="n"/>
      <c r="R124" s="95" t="n"/>
      <c r="S124" s="95" t="n"/>
      <c r="T124" s="95" t="n"/>
      <c r="U124" s="95" t="n"/>
      <c r="V124" s="95" t="n"/>
      <c r="W124" s="95" t="n"/>
      <c r="X124" s="95" t="n"/>
      <c r="Y124" s="95" t="n"/>
      <c r="Z124" s="95" t="n"/>
    </row>
    <row r="125" ht="15" customHeight="1" s="721">
      <c r="A125" s="509" t="inlineStr">
        <is>
          <t>I-SD-B-1-1</t>
        </is>
      </c>
      <c r="B125" s="767">
        <f>INDEX('imp-questions'!D:D, MATCH(A125, 'imp-questions'!A:A, 0))</f>
        <v/>
      </c>
      <c r="C125" s="179">
        <f>INDEX('imp-questions'!E:E, MATCH(A125, 'imp-questions'!A:A, 0))</f>
        <v/>
      </c>
      <c r="D125" s="112">
        <f>INDEX('imp-questions'!F:F, MATCH(A125, 'imp-questions'!A:A, 0))</f>
        <v/>
      </c>
      <c r="E125" s="113">
        <f>CHAR(65+INDEX('imp-questions'!H:H, MATCH(A125, 'imp-questions'!A:A, 0)))</f>
        <v/>
      </c>
      <c r="F125" s="150" t="n"/>
      <c r="G125" s="135">
        <f>IFERROR(INDEX(INDIRECT("Ans" &amp; E125 &amp; "TBL"), MATCH(F125, INDEX(INDIRECT("Ans" &amp; E125 &amp; "TBL"), 0, 1), 0), 2), 0)</f>
        <v/>
      </c>
      <c r="H125" s="457" t="n"/>
      <c r="I125" s="495" t="n"/>
      <c r="J125" s="94" t="n"/>
      <c r="K125" s="95" t="n"/>
      <c r="L125" s="96" t="n"/>
      <c r="M125" s="96" t="n"/>
      <c r="N125" s="96" t="n"/>
      <c r="O125" s="96" t="n"/>
      <c r="P125" s="96" t="n"/>
      <c r="Q125" s="95" t="n"/>
      <c r="R125" s="95" t="n"/>
      <c r="S125" s="95" t="n"/>
      <c r="T125" s="95" t="n"/>
      <c r="U125" s="95" t="n"/>
      <c r="V125" s="95" t="n"/>
      <c r="W125" s="95" t="n"/>
      <c r="X125" s="95" t="n"/>
      <c r="Y125" s="95" t="n"/>
      <c r="Z125" s="95" t="n"/>
    </row>
    <row r="126" ht="42" customHeight="1" s="721">
      <c r="B126" s="742" t="n"/>
      <c r="C126" s="427" t="n"/>
      <c r="D126" s="428">
        <f>INDEX('imp-questions'!G:G, MATCH(A125, 'imp-questions'!A:A, 0))</f>
        <v/>
      </c>
      <c r="E126" s="429" t="n"/>
      <c r="F126" s="430" t="n"/>
      <c r="G126" s="137" t="n"/>
      <c r="H126" s="460" t="n"/>
      <c r="I126" s="762" t="n"/>
      <c r="J126" s="94" t="n"/>
      <c r="K126" s="95" t="n"/>
      <c r="L126" s="96" t="n"/>
      <c r="M126" s="96" t="n"/>
      <c r="N126" s="96" t="n"/>
      <c r="O126" s="96" t="n"/>
      <c r="P126" s="96" t="n"/>
      <c r="Q126" s="95" t="n"/>
      <c r="R126" s="95" t="n"/>
      <c r="S126" s="95" t="n"/>
      <c r="T126" s="95" t="n"/>
      <c r="U126" s="95" t="n"/>
      <c r="V126" s="95" t="n"/>
      <c r="W126" s="95" t="n"/>
      <c r="X126" s="95" t="n"/>
      <c r="Y126" s="95" t="n"/>
      <c r="Z126" s="95" t="n"/>
    </row>
    <row r="127">
      <c r="A127" s="509" t="inlineStr">
        <is>
          <t>I-SD-B-2-1</t>
        </is>
      </c>
      <c r="B127" s="742" t="n"/>
      <c r="C127" s="172">
        <f>INDEX('imp-questions'!E:E, MATCH(A127, 'imp-questions'!A:A, 0))</f>
        <v/>
      </c>
      <c r="D127" s="112">
        <f>INDEX('imp-questions'!F:F, MATCH(A127, 'imp-questions'!A:A, 0))</f>
        <v/>
      </c>
      <c r="E127" s="113">
        <f>CHAR(65+INDEX('imp-questions'!H:H, MATCH(A127, 'imp-questions'!A:A, 0)))</f>
        <v/>
      </c>
      <c r="F127" s="150" t="n"/>
      <c r="G127" s="135">
        <f>IFERROR(INDEX(INDIRECT("Ans" &amp; E127 &amp; "TBL"), MATCH(F127, INDEX(INDIRECT("Ans" &amp; E127 &amp; "TBL"), 0, 1), 0), 2), 0)</f>
        <v/>
      </c>
      <c r="H127" s="457" t="n"/>
      <c r="I127" s="495" t="n"/>
      <c r="J127" s="94" t="n"/>
      <c r="K127" s="95" t="n"/>
      <c r="L127" s="96" t="n"/>
      <c r="M127" s="96" t="n"/>
      <c r="N127" s="96" t="n"/>
      <c r="O127" s="96" t="n"/>
      <c r="P127" s="96" t="n"/>
      <c r="Q127" s="95" t="n"/>
      <c r="R127" s="95" t="n"/>
      <c r="S127" s="95" t="n"/>
      <c r="T127" s="95" t="n"/>
      <c r="U127" s="95" t="n"/>
      <c r="V127" s="95" t="n"/>
      <c r="W127" s="95" t="n"/>
      <c r="X127" s="95" t="n"/>
      <c r="Y127" s="95" t="n"/>
      <c r="Z127" s="95" t="n"/>
    </row>
    <row r="128" ht="42" customHeight="1" s="721">
      <c r="B128" s="742" t="n"/>
      <c r="C128" s="427" t="n"/>
      <c r="D128" s="428">
        <f>INDEX('imp-questions'!G:G, MATCH(A127, 'imp-questions'!A:A, 0))</f>
        <v/>
      </c>
      <c r="E128" s="429" t="n"/>
      <c r="F128" s="430" t="n"/>
      <c r="G128" s="137" t="n"/>
      <c r="H128" s="460" t="n"/>
      <c r="I128" s="762" t="n"/>
      <c r="J128" s="94" t="n"/>
      <c r="K128" s="95" t="n"/>
      <c r="L128" s="96" t="n"/>
      <c r="M128" s="96" t="n"/>
      <c r="N128" s="96" t="n"/>
      <c r="O128" s="96" t="n"/>
      <c r="P128" s="96" t="n"/>
      <c r="Q128" s="95" t="n"/>
      <c r="R128" s="95" t="n"/>
      <c r="S128" s="95" t="n"/>
      <c r="T128" s="95" t="n"/>
      <c r="U128" s="95" t="n"/>
      <c r="V128" s="95" t="n"/>
      <c r="W128" s="95" t="n"/>
      <c r="X128" s="95" t="n"/>
      <c r="Y128" s="95" t="n"/>
      <c r="Z128" s="95" t="n"/>
    </row>
    <row r="129">
      <c r="A129" s="509" t="inlineStr">
        <is>
          <t>I-SD-B-3-1</t>
        </is>
      </c>
      <c r="B129" s="742" t="n"/>
      <c r="C129" s="172">
        <f>INDEX('imp-questions'!E:E, MATCH(A129, 'imp-questions'!A:A, 0))</f>
        <v/>
      </c>
      <c r="D129" s="112">
        <f>INDEX('imp-questions'!F:F, MATCH(A129, 'imp-questions'!A:A, 0))</f>
        <v/>
      </c>
      <c r="E129" s="113">
        <f>CHAR(65+INDEX('imp-questions'!H:H, MATCH(A129, 'imp-questions'!A:A, 0)))</f>
        <v/>
      </c>
      <c r="F129" s="150" t="n"/>
      <c r="G129" s="135">
        <f>IFERROR(INDEX(INDIRECT("Ans" &amp; E129 &amp; "TBL"), MATCH(F129, INDEX(INDIRECT("Ans" &amp; E129 &amp; "TBL"), 0, 1), 0), 2), 0)</f>
        <v/>
      </c>
      <c r="H129" s="457" t="n"/>
      <c r="I129" s="495" t="n"/>
      <c r="J129" s="94" t="n"/>
      <c r="K129" s="95" t="n"/>
      <c r="L129" s="96" t="n"/>
      <c r="M129" s="96" t="n"/>
      <c r="N129" s="96" t="n"/>
      <c r="O129" s="96" t="n"/>
      <c r="P129" s="96" t="n"/>
      <c r="Q129" s="95" t="n"/>
      <c r="R129" s="95" t="n"/>
      <c r="S129" s="95" t="n"/>
      <c r="T129" s="95" t="n"/>
      <c r="U129" s="95" t="n"/>
      <c r="V129" s="95" t="n"/>
      <c r="W129" s="95" t="n"/>
      <c r="X129" s="95" t="n"/>
      <c r="Y129" s="95" t="n"/>
      <c r="Z129" s="95" t="n"/>
    </row>
    <row r="130" ht="42" customHeight="1" s="721">
      <c r="B130" s="746" t="n"/>
      <c r="C130" s="427" t="n"/>
      <c r="D130" s="431">
        <f>INDEX('imp-questions'!G:G, MATCH(A129, 'imp-questions'!A:A, 0))</f>
        <v/>
      </c>
      <c r="E130" s="429" t="n"/>
      <c r="F130" s="430" t="n"/>
      <c r="G130" s="137" t="n"/>
      <c r="H130" s="460" t="n"/>
      <c r="I130" s="762" t="n"/>
      <c r="J130" s="94" t="n"/>
      <c r="K130" s="95" t="n"/>
      <c r="L130" s="96" t="n"/>
      <c r="M130" s="96" t="n"/>
      <c r="N130" s="96" t="n"/>
      <c r="O130" s="96" t="n"/>
      <c r="P130" s="96" t="n"/>
      <c r="Q130" s="95" t="n"/>
      <c r="R130" s="95" t="n"/>
      <c r="S130" s="95" t="n"/>
      <c r="T130" s="95" t="n"/>
      <c r="U130" s="95" t="n"/>
      <c r="V130" s="95" t="n"/>
      <c r="W130" s="95" t="n"/>
      <c r="X130" s="95" t="n"/>
      <c r="Y130" s="95" t="n"/>
      <c r="Z130" s="95" t="n"/>
    </row>
    <row r="131">
      <c r="B131" s="570" t="inlineStr">
        <is>
          <t>Defect Management</t>
        </is>
      </c>
      <c r="C131" s="747" t="n"/>
      <c r="D131" s="748" t="n"/>
      <c r="E131" s="180" t="n"/>
      <c r="F131" s="176" t="inlineStr">
        <is>
          <t>Answer</t>
        </is>
      </c>
      <c r="G131" s="176" t="n"/>
      <c r="H131" s="177" t="n"/>
      <c r="I131" s="467" t="inlineStr">
        <is>
          <t>Interview Notes</t>
        </is>
      </c>
      <c r="J131" s="178" t="inlineStr">
        <is>
          <t>Rating</t>
        </is>
      </c>
      <c r="K131" s="95" t="n"/>
      <c r="L131" s="96" t="n"/>
      <c r="M131" s="96" t="n"/>
      <c r="N131" s="96" t="n"/>
      <c r="O131" s="96" t="n"/>
      <c r="P131" s="96" t="n"/>
      <c r="Q131" s="95" t="n"/>
      <c r="R131" s="95" t="n"/>
      <c r="S131" s="95" t="n"/>
      <c r="T131" s="95" t="n"/>
      <c r="U131" s="95" t="n"/>
      <c r="V131" s="95" t="n"/>
      <c r="W131" s="95" t="n"/>
      <c r="X131" s="95" t="n"/>
      <c r="Y131" s="95" t="n"/>
      <c r="Z131" s="95" t="n"/>
    </row>
    <row r="132" ht="14.1" customHeight="1" s="721">
      <c r="A132" s="509" t="inlineStr">
        <is>
          <t>I-DM-A-1-1</t>
        </is>
      </c>
      <c r="B132" s="496">
        <f>INDEX('imp-questions'!D:D, MATCH(A132, 'imp-questions'!A:A, 0))</f>
        <v/>
      </c>
      <c r="C132" s="179">
        <f>INDEX('imp-questions'!E:E, MATCH(A132, 'imp-questions'!A:A, 0))</f>
        <v/>
      </c>
      <c r="D132" s="131">
        <f>INDEX('imp-questions'!F:F, MATCH(A132, 'imp-questions'!A:A, 0))</f>
        <v/>
      </c>
      <c r="E132" s="113">
        <f>CHAR(65+INDEX('imp-questions'!H:H, MATCH(A132, 'imp-questions'!A:A, 0)))</f>
        <v/>
      </c>
      <c r="F132" s="150" t="n"/>
      <c r="G132" s="135">
        <f>IFERROR(INDEX(INDIRECT("Ans" &amp; E132 &amp; "TBL"), MATCH(F132, INDEX(INDIRECT("Ans" &amp; E132 &amp; "TBL"), 0, 1), 0), 2), 0)</f>
        <v/>
      </c>
      <c r="H132" s="127">
        <f>IFERROR(AVERAGE(G132,G139),0)</f>
        <v/>
      </c>
      <c r="I132" s="476" t="n"/>
      <c r="J132" s="771">
        <f>SUM(H132,H134,H136)</f>
        <v/>
      </c>
      <c r="K132" s="95" t="n"/>
      <c r="L132" s="96" t="n"/>
      <c r="M132" s="96" t="n"/>
      <c r="N132" s="96" t="n"/>
      <c r="O132" s="96" t="n"/>
      <c r="P132" s="96" t="n"/>
      <c r="Q132" s="95" t="n"/>
      <c r="R132" s="95" t="n"/>
      <c r="S132" s="95" t="n"/>
      <c r="T132" s="95" t="n"/>
      <c r="U132" s="95" t="n"/>
      <c r="V132" s="95" t="n"/>
      <c r="W132" s="95" t="n"/>
      <c r="X132" s="95" t="n"/>
      <c r="Y132" s="95" t="n"/>
      <c r="Z132" s="95" t="n"/>
    </row>
    <row r="133" ht="56.1" customHeight="1" s="721">
      <c r="B133" s="742" t="n"/>
      <c r="C133" s="427" t="n"/>
      <c r="D133" s="428">
        <f>INDEX('imp-questions'!G:G, MATCH(A132, 'imp-questions'!A:A, 0))</f>
        <v/>
      </c>
      <c r="E133" s="429" t="n"/>
      <c r="F133" s="430" t="n"/>
      <c r="G133" s="137" t="n"/>
      <c r="H133" s="139" t="n"/>
      <c r="I133" s="754" t="n"/>
      <c r="J133" s="755" t="n"/>
      <c r="K133" s="95" t="n"/>
      <c r="L133" s="96" t="n"/>
      <c r="M133" s="96" t="n"/>
      <c r="N133" s="96" t="n"/>
      <c r="O133" s="96" t="n"/>
      <c r="P133" s="96" t="n"/>
      <c r="Q133" s="95" t="n"/>
      <c r="R133" s="95" t="n"/>
      <c r="S133" s="95" t="n"/>
      <c r="T133" s="95" t="n"/>
      <c r="U133" s="95" t="n"/>
      <c r="V133" s="95" t="n"/>
      <c r="W133" s="95" t="n"/>
      <c r="X133" s="95" t="n"/>
      <c r="Y133" s="95" t="n"/>
      <c r="Z133" s="95" t="n"/>
    </row>
    <row r="134">
      <c r="A134" s="509" t="inlineStr">
        <is>
          <t>I-DM-A-2-1</t>
        </is>
      </c>
      <c r="B134" s="742" t="n"/>
      <c r="C134" s="172">
        <f>INDEX('imp-questions'!E:E, MATCH(A134, 'imp-questions'!A:A, 0))</f>
        <v/>
      </c>
      <c r="D134" s="112">
        <f>INDEX('imp-questions'!F:F, MATCH(A134, 'imp-questions'!A:A, 0))</f>
        <v/>
      </c>
      <c r="E134" s="113">
        <f>CHAR(65+INDEX('imp-questions'!H:H, MATCH(A134, 'imp-questions'!A:A, 0)))</f>
        <v/>
      </c>
      <c r="F134" s="150" t="n"/>
      <c r="G134" s="135">
        <f>IFERROR(INDEX(INDIRECT("Ans" &amp; E134 &amp; "TBL"), MATCH(F134, INDEX(INDIRECT("Ans" &amp; E134 &amp; "TBL"), 0, 1), 0), 2), 0)</f>
        <v/>
      </c>
      <c r="H134" s="127">
        <f>IFERROR(AVERAGE(G134,G141),0)</f>
        <v/>
      </c>
      <c r="I134" s="487" t="n"/>
      <c r="J134" s="141" t="n"/>
      <c r="K134" s="95" t="n"/>
      <c r="L134" s="96" t="n"/>
      <c r="M134" s="96" t="n"/>
      <c r="N134" s="96" t="n"/>
      <c r="O134" s="96" t="n"/>
      <c r="P134" s="96" t="n"/>
      <c r="Q134" s="95" t="n"/>
      <c r="R134" s="95" t="n"/>
      <c r="S134" s="95" t="n"/>
      <c r="T134" s="95" t="n"/>
      <c r="U134" s="95" t="n"/>
      <c r="V134" s="95" t="n"/>
      <c r="W134" s="95" t="n"/>
      <c r="X134" s="95" t="n"/>
      <c r="Y134" s="95" t="n"/>
      <c r="Z134" s="95" t="n"/>
    </row>
    <row r="135" ht="42" customHeight="1" s="721">
      <c r="B135" s="742" t="n"/>
      <c r="C135" s="427" t="n"/>
      <c r="D135" s="428">
        <f>INDEX('imp-questions'!G:G, MATCH(A134, 'imp-questions'!A:A, 0))</f>
        <v/>
      </c>
      <c r="E135" s="429" t="n"/>
      <c r="F135" s="430" t="n"/>
      <c r="G135" s="137" t="n"/>
      <c r="H135" s="142" t="n"/>
      <c r="I135" s="756" t="n"/>
      <c r="J135" s="141" t="n"/>
      <c r="K135" s="95" t="n"/>
      <c r="L135" s="96" t="n"/>
      <c r="M135" s="96" t="n"/>
      <c r="N135" s="96" t="n"/>
      <c r="O135" s="96" t="n"/>
      <c r="P135" s="96" t="n"/>
      <c r="Q135" s="95" t="n"/>
      <c r="R135" s="95" t="n"/>
      <c r="S135" s="95" t="n"/>
      <c r="T135" s="95" t="n"/>
      <c r="U135" s="95" t="n"/>
      <c r="V135" s="95" t="n"/>
      <c r="W135" s="95" t="n"/>
      <c r="X135" s="95" t="n"/>
      <c r="Y135" s="95" t="n"/>
      <c r="Z135" s="95" t="n"/>
    </row>
    <row r="136">
      <c r="A136" s="509" t="inlineStr">
        <is>
          <t>I-DM-A-3-1</t>
        </is>
      </c>
      <c r="B136" s="742" t="n"/>
      <c r="C136" s="172">
        <f>INDEX('imp-questions'!E:E, MATCH(A136, 'imp-questions'!A:A, 0))</f>
        <v/>
      </c>
      <c r="D136" s="112">
        <f>INDEX('imp-questions'!F:F, MATCH(A136, 'imp-questions'!A:A, 0))</f>
        <v/>
      </c>
      <c r="E136" s="113">
        <f>CHAR(65+INDEX('imp-questions'!H:H, MATCH(A136, 'imp-questions'!A:A, 0)))</f>
        <v/>
      </c>
      <c r="F136" s="150" t="n"/>
      <c r="G136" s="135">
        <f>IFERROR(INDEX(INDIRECT("Ans" &amp; E136 &amp; "TBL"), MATCH(F136, INDEX(INDIRECT("Ans" &amp; E136 &amp; "TBL"), 0, 1), 0), 2), 0)</f>
        <v/>
      </c>
      <c r="H136" s="127">
        <f>IFERROR(AVERAGE(G136,G143),0)</f>
        <v/>
      </c>
      <c r="I136" s="478" t="n"/>
      <c r="J136" s="141" t="n"/>
      <c r="K136" s="95" t="n"/>
      <c r="L136" s="96" t="n"/>
      <c r="M136" s="96" t="n"/>
      <c r="N136" s="96" t="n"/>
      <c r="O136" s="96" t="n"/>
      <c r="P136" s="96" t="n"/>
      <c r="Q136" s="95" t="n"/>
      <c r="R136" s="95" t="n"/>
      <c r="S136" s="95" t="n"/>
      <c r="T136" s="95" t="n"/>
      <c r="U136" s="95" t="n"/>
      <c r="V136" s="95" t="n"/>
      <c r="W136" s="95" t="n"/>
      <c r="X136" s="95" t="n"/>
      <c r="Y136" s="95" t="n"/>
      <c r="Z136" s="95" t="n"/>
    </row>
    <row r="137" ht="27.95" customHeight="1" s="721">
      <c r="B137" s="746" t="n"/>
      <c r="C137" s="427" t="n"/>
      <c r="D137" s="428">
        <f>INDEX('imp-questions'!G:G, MATCH(A136, 'imp-questions'!A:A, 0))</f>
        <v/>
      </c>
      <c r="E137" s="429" t="n"/>
      <c r="F137" s="430" t="n"/>
      <c r="G137" s="137" t="n"/>
      <c r="H137" s="142" t="n"/>
      <c r="I137" s="756" t="n"/>
      <c r="J137" s="141" t="n"/>
      <c r="K137" s="95" t="n"/>
      <c r="L137" s="96" t="n"/>
      <c r="M137" s="96" t="n"/>
      <c r="N137" s="96" t="n"/>
      <c r="O137" s="96" t="n"/>
      <c r="P137" s="96" t="n"/>
      <c r="Q137" s="95" t="n"/>
      <c r="R137" s="95" t="n"/>
      <c r="S137" s="95" t="n"/>
      <c r="T137" s="95" t="n"/>
      <c r="U137" s="95" t="n"/>
      <c r="V137" s="95" t="n"/>
      <c r="W137" s="95" t="n"/>
      <c r="X137" s="95" t="n"/>
      <c r="Y137" s="95" t="n"/>
      <c r="Z137" s="95" t="n"/>
    </row>
    <row r="138">
      <c r="B138" s="123" t="n"/>
      <c r="C138" s="124" t="n"/>
      <c r="D138" s="125" t="n"/>
      <c r="E138" s="125" t="n"/>
      <c r="F138" s="125" t="n"/>
      <c r="G138" s="125" t="n"/>
      <c r="H138" s="153" t="n"/>
      <c r="I138" s="126" t="n"/>
      <c r="J138" s="121" t="n"/>
      <c r="K138" s="95" t="n"/>
      <c r="L138" s="96" t="n"/>
      <c r="M138" s="96" t="n"/>
      <c r="N138" s="96" t="n"/>
      <c r="O138" s="96" t="n"/>
      <c r="P138" s="96" t="n"/>
      <c r="Q138" s="95" t="n"/>
      <c r="R138" s="95" t="n"/>
      <c r="S138" s="95" t="n"/>
      <c r="T138" s="95" t="n"/>
      <c r="U138" s="95" t="n"/>
      <c r="V138" s="95" t="n"/>
      <c r="W138" s="95" t="n"/>
      <c r="X138" s="95" t="n"/>
      <c r="Y138" s="95" t="n"/>
      <c r="Z138" s="95" t="n"/>
    </row>
    <row r="139" ht="15" customHeight="1" s="721">
      <c r="A139" s="509" t="inlineStr">
        <is>
          <t>I-DM-B-1-1</t>
        </is>
      </c>
      <c r="B139" s="767">
        <f>INDEX('imp-questions'!D:D, MATCH(A139, 'imp-questions'!A:A, 0))</f>
        <v/>
      </c>
      <c r="C139" s="179">
        <f>INDEX('imp-questions'!E:E, MATCH(A139, 'imp-questions'!A:A, 0))</f>
        <v/>
      </c>
      <c r="D139" s="112">
        <f>INDEX('imp-questions'!F:F, MATCH(A139, 'imp-questions'!A:A, 0))</f>
        <v/>
      </c>
      <c r="E139" s="113">
        <f>CHAR(65+INDEX('imp-questions'!H:H, MATCH(A139, 'imp-questions'!A:A, 0)))</f>
        <v/>
      </c>
      <c r="F139" s="150" t="n"/>
      <c r="G139" s="135">
        <f>IFERROR(INDEX(INDIRECT("Ans" &amp; E139 &amp; "TBL"), MATCH(F139, INDEX(INDIRECT("Ans" &amp; E139 &amp; "TBL"), 0, 1), 0), 2), 0)</f>
        <v/>
      </c>
      <c r="H139" s="155" t="n"/>
      <c r="I139" s="499" t="n"/>
      <c r="J139" s="121" t="n"/>
      <c r="K139" s="95" t="n"/>
      <c r="L139" s="96" t="n"/>
      <c r="M139" s="96" t="n"/>
      <c r="N139" s="96" t="n"/>
      <c r="O139" s="96" t="n"/>
      <c r="P139" s="96" t="n"/>
      <c r="Q139" s="95" t="n"/>
      <c r="R139" s="95" t="n"/>
      <c r="S139" s="95" t="n"/>
      <c r="T139" s="95" t="n"/>
      <c r="U139" s="95" t="n"/>
      <c r="V139" s="95" t="n"/>
      <c r="W139" s="95" t="n"/>
      <c r="X139" s="95" t="n"/>
      <c r="Y139" s="95" t="n"/>
      <c r="Z139" s="95" t="n"/>
    </row>
    <row r="140" ht="42" customHeight="1" s="721">
      <c r="B140" s="742" t="n"/>
      <c r="C140" s="427" t="n"/>
      <c r="D140" s="428">
        <f>INDEX('imp-questions'!G:G, MATCH(A139, 'imp-questions'!A:A, 0))</f>
        <v/>
      </c>
      <c r="E140" s="429" t="n"/>
      <c r="F140" s="430" t="n"/>
      <c r="G140" s="137" t="n"/>
      <c r="H140" s="156" t="n"/>
      <c r="I140" s="758" t="n"/>
      <c r="J140" s="121" t="n"/>
      <c r="K140" s="95" t="n"/>
      <c r="L140" s="96" t="n"/>
      <c r="M140" s="96" t="n"/>
      <c r="N140" s="96" t="n"/>
      <c r="O140" s="96" t="n"/>
      <c r="P140" s="96" t="n"/>
      <c r="Q140" s="95" t="n"/>
      <c r="R140" s="95" t="n"/>
      <c r="S140" s="95" t="n"/>
      <c r="T140" s="95" t="n"/>
      <c r="U140" s="95" t="n"/>
      <c r="V140" s="95" t="n"/>
      <c r="W140" s="95" t="n"/>
      <c r="X140" s="95" t="n"/>
      <c r="Y140" s="95" t="n"/>
      <c r="Z140" s="95" t="n"/>
    </row>
    <row r="141">
      <c r="A141" s="509" t="inlineStr">
        <is>
          <t>I-DM-B-2-1</t>
        </is>
      </c>
      <c r="B141" s="742" t="n"/>
      <c r="C141" s="172">
        <f>INDEX('imp-questions'!E:E, MATCH(A141, 'imp-questions'!A:A, 0))</f>
        <v/>
      </c>
      <c r="D141" s="112">
        <f>INDEX('imp-questions'!F:F, MATCH(A141, 'imp-questions'!A:A, 0))</f>
        <v/>
      </c>
      <c r="E141" s="113">
        <f>CHAR(65+INDEX('imp-questions'!H:H, MATCH(A141, 'imp-questions'!A:A, 0)))</f>
        <v/>
      </c>
      <c r="F141" s="150" t="n"/>
      <c r="G141" s="135">
        <f>IFERROR(INDEX(INDIRECT("Ans" &amp; E141 &amp; "TBL"), MATCH(F141, INDEX(INDIRECT("Ans" &amp; E141 &amp; "TBL"), 0, 1), 0), 2), 0)</f>
        <v/>
      </c>
      <c r="H141" s="155" t="n"/>
      <c r="I141" s="499" t="n"/>
      <c r="J141" s="121" t="n"/>
      <c r="K141" s="95" t="n"/>
      <c r="L141" s="96" t="n"/>
      <c r="M141" s="96" t="n"/>
      <c r="N141" s="96" t="n"/>
      <c r="O141" s="96" t="n"/>
      <c r="P141" s="96" t="n"/>
      <c r="Q141" s="95" t="n"/>
      <c r="R141" s="95" t="n"/>
      <c r="S141" s="95" t="n"/>
      <c r="T141" s="95" t="n"/>
      <c r="U141" s="95" t="n"/>
      <c r="V141" s="95" t="n"/>
      <c r="W141" s="95" t="n"/>
      <c r="X141" s="95" t="n"/>
      <c r="Y141" s="95" t="n"/>
      <c r="Z141" s="95" t="n"/>
    </row>
    <row r="142" ht="42" customHeight="1" s="721">
      <c r="B142" s="742" t="n"/>
      <c r="C142" s="427" t="n"/>
      <c r="D142" s="428">
        <f>INDEX('imp-questions'!G:G, MATCH(A141, 'imp-questions'!A:A, 0))</f>
        <v/>
      </c>
      <c r="E142" s="429" t="n"/>
      <c r="F142" s="430" t="n"/>
      <c r="G142" s="137" t="n"/>
      <c r="H142" s="156" t="n"/>
      <c r="I142" s="758" t="n"/>
      <c r="J142" s="121" t="n"/>
      <c r="K142" s="95" t="n"/>
      <c r="L142" s="96" t="n"/>
      <c r="M142" s="96" t="n"/>
      <c r="N142" s="96" t="n"/>
      <c r="O142" s="96" t="n"/>
      <c r="P142" s="96" t="n"/>
      <c r="Q142" s="95" t="n"/>
      <c r="R142" s="95" t="n"/>
      <c r="S142" s="95" t="n"/>
      <c r="T142" s="95" t="n"/>
      <c r="U142" s="95" t="n"/>
      <c r="V142" s="95" t="n"/>
      <c r="W142" s="95" t="n"/>
      <c r="X142" s="95" t="n"/>
      <c r="Y142" s="95" t="n"/>
      <c r="Z142" s="95" t="n"/>
    </row>
    <row r="143" ht="15" customHeight="1" s="721">
      <c r="A143" s="509" t="inlineStr">
        <is>
          <t>I-DM-B-3-1</t>
        </is>
      </c>
      <c r="B143" s="742" t="n"/>
      <c r="C143" s="172">
        <f>INDEX('imp-questions'!E:E, MATCH(A143, 'imp-questions'!A:A, 0))</f>
        <v/>
      </c>
      <c r="D143" s="112">
        <f>INDEX('imp-questions'!F:F, MATCH(A143, 'imp-questions'!A:A, 0))</f>
        <v/>
      </c>
      <c r="E143" s="113">
        <f>CHAR(65+INDEX('imp-questions'!H:H, MATCH(A143, 'imp-questions'!A:A, 0)))</f>
        <v/>
      </c>
      <c r="F143" s="150" t="n"/>
      <c r="G143" s="135">
        <f>IFERROR(INDEX(INDIRECT("Ans" &amp; E143 &amp; "TBL"), MATCH(F143, INDEX(INDIRECT("Ans" &amp; E143 &amp; "TBL"), 0, 1), 0), 2), 0)</f>
        <v/>
      </c>
      <c r="H143" s="155" t="n"/>
      <c r="I143" s="499" t="n"/>
      <c r="J143" s="121" t="n"/>
      <c r="K143" s="95" t="n"/>
      <c r="L143" s="96" t="n"/>
      <c r="M143" s="96" t="n"/>
      <c r="N143" s="96" t="n"/>
      <c r="O143" s="96" t="n"/>
      <c r="P143" s="96" t="n"/>
      <c r="Q143" s="95" t="n"/>
      <c r="R143" s="95" t="n"/>
      <c r="S143" s="95" t="n"/>
      <c r="T143" s="95" t="n"/>
      <c r="U143" s="95" t="n"/>
      <c r="V143" s="95" t="n"/>
      <c r="W143" s="95" t="n"/>
      <c r="X143" s="95" t="n"/>
      <c r="Y143" s="95" t="n"/>
      <c r="Z143" s="95" t="n"/>
    </row>
    <row r="144" ht="56.1" customHeight="1" s="721">
      <c r="B144" s="746" t="n"/>
      <c r="C144" s="427" t="n"/>
      <c r="D144" s="431">
        <f>INDEX('imp-questions'!G:G, MATCH(A143, 'imp-questions'!A:A, 0))</f>
        <v/>
      </c>
      <c r="E144" s="432" t="n"/>
      <c r="F144" s="433" t="n"/>
      <c r="G144" s="166" t="n"/>
      <c r="H144" s="156" t="n"/>
      <c r="I144" s="758" t="n"/>
      <c r="J144" s="121" t="n"/>
      <c r="K144" s="95" t="n"/>
      <c r="L144" s="96" t="n"/>
      <c r="M144" s="96" t="n"/>
      <c r="N144" s="96" t="n"/>
      <c r="O144" s="96" t="n"/>
      <c r="P144" s="96" t="n"/>
      <c r="Q144" s="95" t="n"/>
      <c r="R144" s="95" t="n"/>
      <c r="S144" s="95" t="n"/>
      <c r="T144" s="95" t="n"/>
      <c r="U144" s="95" t="n"/>
      <c r="V144" s="95" t="n"/>
      <c r="W144" s="95" t="n"/>
      <c r="X144" s="95" t="n"/>
      <c r="Y144" s="95" t="n"/>
      <c r="Z144" s="95" t="n"/>
    </row>
    <row r="145" ht="22.15" customHeight="1" s="721">
      <c r="B145" s="548" t="inlineStr">
        <is>
          <t>Verification</t>
        </is>
      </c>
      <c r="C145" s="726" t="n"/>
      <c r="D145" s="726" t="n"/>
      <c r="E145" s="726" t="n"/>
      <c r="F145" s="726" t="n"/>
      <c r="G145" s="726" t="n"/>
      <c r="H145" s="726" t="n"/>
      <c r="I145" s="726" t="n"/>
      <c r="J145" s="726" t="n"/>
      <c r="K145" s="95" t="n"/>
      <c r="L145" s="96" t="n"/>
      <c r="M145" s="96" t="n"/>
      <c r="N145" s="96" t="n"/>
      <c r="O145" s="96" t="n"/>
      <c r="P145" s="96" t="n"/>
      <c r="Q145" s="95" t="n"/>
      <c r="R145" s="95" t="n"/>
      <c r="S145" s="95" t="n"/>
      <c r="T145" s="95" t="n"/>
      <c r="U145" s="95" t="n"/>
      <c r="V145" s="95" t="n"/>
      <c r="W145" s="95" t="n"/>
      <c r="X145" s="95" t="n"/>
      <c r="Y145" s="95" t="n"/>
      <c r="Z145" s="95" t="n"/>
    </row>
    <row r="146">
      <c r="B146" s="772" t="inlineStr">
        <is>
          <t>Architecture Assessment</t>
        </is>
      </c>
      <c r="C146" s="738" t="n"/>
      <c r="D146" s="758" t="n"/>
      <c r="E146" s="182" t="n"/>
      <c r="F146" s="585" t="inlineStr">
        <is>
          <t>Answer</t>
        </is>
      </c>
      <c r="G146" s="585" t="n"/>
      <c r="H146" s="183" t="n"/>
      <c r="I146" s="184" t="inlineStr">
        <is>
          <t>Interview Notes</t>
        </is>
      </c>
      <c r="J146" s="184" t="inlineStr">
        <is>
          <t>Rating</t>
        </is>
      </c>
      <c r="K146" s="95" t="n"/>
      <c r="L146" s="96" t="n"/>
      <c r="M146" s="96" t="n"/>
      <c r="N146" s="96" t="n"/>
      <c r="O146" s="96" t="n"/>
      <c r="P146" s="96" t="n"/>
      <c r="Q146" s="95" t="n"/>
      <c r="R146" s="95" t="n"/>
      <c r="S146" s="95" t="n"/>
      <c r="T146" s="95" t="n"/>
      <c r="U146" s="95" t="n"/>
      <c r="V146" s="95" t="n"/>
      <c r="W146" s="95" t="n"/>
      <c r="X146" s="95" t="n"/>
      <c r="Y146" s="95" t="n"/>
      <c r="Z146" s="95" t="n"/>
    </row>
    <row r="147" ht="12.75" customHeight="1" s="721">
      <c r="A147" s="509" t="inlineStr">
        <is>
          <t>V-AA-A-1-1</t>
        </is>
      </c>
      <c r="B147" s="773">
        <f>INDEX('imp-questions'!D:D, MATCH(A147, 'imp-questions'!A:A, 0))</f>
        <v/>
      </c>
      <c r="C147" s="185">
        <f>INDEX('imp-questions'!E:E, MATCH(A147, 'imp-questions'!A:A, 0))</f>
        <v/>
      </c>
      <c r="D147" s="112">
        <f>INDEX('imp-questions'!F:F, MATCH(A147, 'imp-questions'!A:A, 0))</f>
        <v/>
      </c>
      <c r="E147" s="113">
        <f>CHAR(65+INDEX('imp-questions'!H:H, MATCH(A147, 'imp-questions'!A:A, 0)))</f>
        <v/>
      </c>
      <c r="F147" s="150" t="n"/>
      <c r="G147" s="135">
        <f>IFERROR(INDEX(INDIRECT("Ans" &amp; E147 &amp; "TBL"), MATCH(F147, INDEX(INDIRECT("Ans" &amp; E147 &amp; "TBL"), 0, 1), 0), 2), 0)</f>
        <v/>
      </c>
      <c r="H147" s="127">
        <f>IFERROR(AVERAGE(G147,G154),0)</f>
        <v/>
      </c>
      <c r="I147" s="476" t="n"/>
      <c r="J147" s="774">
        <f>SUM(H147,H149,H151)</f>
        <v/>
      </c>
      <c r="K147" s="95" t="n"/>
      <c r="L147" s="96" t="n"/>
      <c r="M147" s="96" t="n"/>
      <c r="N147" s="96" t="n"/>
      <c r="O147" s="96" t="n"/>
      <c r="P147" s="96" t="n"/>
      <c r="Q147" s="95" t="n"/>
      <c r="R147" s="95" t="n"/>
      <c r="S147" s="95" t="n"/>
      <c r="T147" s="95" t="n"/>
      <c r="U147" s="95" t="n"/>
      <c r="V147" s="95" t="n"/>
      <c r="W147" s="95" t="n"/>
      <c r="X147" s="95" t="n"/>
      <c r="Y147" s="95" t="n"/>
      <c r="Z147" s="95" t="n"/>
    </row>
    <row r="148" ht="56.1" customHeight="1" s="721">
      <c r="B148" s="742" t="n"/>
      <c r="C148" s="443" t="n"/>
      <c r="D148" s="444">
        <f>INDEX('imp-questions'!G:G, MATCH(A147, 'imp-questions'!A:A, 0))</f>
        <v/>
      </c>
      <c r="E148" s="445" t="n"/>
      <c r="F148" s="446" t="n"/>
      <c r="G148" s="137" t="n"/>
      <c r="H148" s="139" t="n"/>
      <c r="I148" s="754" t="n"/>
      <c r="J148" s="755" t="n"/>
      <c r="K148" s="95" t="n"/>
      <c r="L148" s="96" t="n"/>
      <c r="M148" s="96" t="n"/>
      <c r="N148" s="96" t="n"/>
      <c r="O148" s="96" t="n"/>
      <c r="P148" s="96" t="n"/>
      <c r="Q148" s="95" t="n"/>
      <c r="R148" s="95" t="n"/>
      <c r="S148" s="95" t="n"/>
      <c r="T148" s="95" t="n"/>
      <c r="U148" s="95" t="n"/>
      <c r="V148" s="95" t="n"/>
      <c r="W148" s="95" t="n"/>
      <c r="X148" s="95" t="n"/>
      <c r="Y148" s="95" t="n"/>
      <c r="Z148" s="95" t="n"/>
    </row>
    <row r="149">
      <c r="A149" s="509" t="inlineStr">
        <is>
          <t>V-AA-A-2-1</t>
        </is>
      </c>
      <c r="B149" s="742" t="n"/>
      <c r="C149" s="185">
        <f>INDEX('imp-questions'!E:E, MATCH(A149, 'imp-questions'!A:A, 0))</f>
        <v/>
      </c>
      <c r="D149" s="112">
        <f>INDEX('imp-questions'!F:F, MATCH(A149, 'imp-questions'!A:A, 0))</f>
        <v/>
      </c>
      <c r="E149" s="113">
        <f>CHAR(65+INDEX('imp-questions'!H:H, MATCH(A149, 'imp-questions'!A:A, 0)))</f>
        <v/>
      </c>
      <c r="F149" s="150" t="n"/>
      <c r="G149" s="135">
        <f>IFERROR(INDEX(INDIRECT("Ans" &amp; E149 &amp; "TBL"), MATCH(F149, INDEX(INDIRECT("Ans" &amp; E149 &amp; "TBL"), 0, 1), 0), 2), 0)</f>
        <v/>
      </c>
      <c r="H149" s="127">
        <f>IFERROR(AVERAGE(G149,G156),0)</f>
        <v/>
      </c>
      <c r="I149" s="487" t="n"/>
      <c r="J149" s="141" t="n"/>
      <c r="K149" s="95" t="n"/>
      <c r="L149" s="96" t="n"/>
      <c r="M149" s="96" t="n"/>
      <c r="N149" s="96" t="n"/>
      <c r="O149" s="96" t="n"/>
      <c r="P149" s="96" t="n"/>
      <c r="Q149" s="95" t="n"/>
      <c r="R149" s="95" t="n"/>
      <c r="S149" s="95" t="n"/>
      <c r="T149" s="95" t="n"/>
      <c r="U149" s="95" t="n"/>
      <c r="V149" s="95" t="n"/>
      <c r="W149" s="95" t="n"/>
      <c r="X149" s="95" t="n"/>
      <c r="Y149" s="95" t="n"/>
      <c r="Z149" s="95" t="n"/>
    </row>
    <row r="150" ht="56.1" customHeight="1" s="721">
      <c r="B150" s="742" t="n"/>
      <c r="C150" s="443" t="n"/>
      <c r="D150" s="444">
        <f>INDEX('imp-questions'!G:G, MATCH(A149, 'imp-questions'!A:A, 0))</f>
        <v/>
      </c>
      <c r="E150" s="445" t="n"/>
      <c r="F150" s="446" t="n"/>
      <c r="G150" s="137" t="n"/>
      <c r="H150" s="142" t="n"/>
      <c r="I150" s="756" t="n"/>
      <c r="J150" s="141" t="n"/>
      <c r="K150" s="95" t="n"/>
      <c r="L150" s="96" t="n"/>
      <c r="M150" s="96" t="n"/>
      <c r="N150" s="96" t="n"/>
      <c r="O150" s="96" t="n"/>
      <c r="P150" s="96" t="n"/>
      <c r="Q150" s="95" t="n"/>
      <c r="R150" s="95" t="n"/>
      <c r="S150" s="95" t="n"/>
      <c r="T150" s="95" t="n"/>
      <c r="U150" s="95" t="n"/>
      <c r="V150" s="95" t="n"/>
      <c r="W150" s="95" t="n"/>
      <c r="X150" s="95" t="n"/>
      <c r="Y150" s="95" t="n"/>
      <c r="Z150" s="95" t="n"/>
    </row>
    <row r="151">
      <c r="A151" s="509" t="inlineStr">
        <is>
          <t>V-AA-A-3-1</t>
        </is>
      </c>
      <c r="B151" s="742" t="n"/>
      <c r="C151" s="185">
        <f>INDEX('imp-questions'!E:E, MATCH(A151, 'imp-questions'!A:A, 0))</f>
        <v/>
      </c>
      <c r="D151" s="112">
        <f>INDEX('imp-questions'!F:F, MATCH(A151, 'imp-questions'!A:A, 0))</f>
        <v/>
      </c>
      <c r="E151" s="113">
        <f>CHAR(65+INDEX('imp-questions'!H:H, MATCH(A151, 'imp-questions'!A:A, 0)))</f>
        <v/>
      </c>
      <c r="F151" s="150" t="n"/>
      <c r="G151" s="135">
        <f>IFERROR(INDEX(INDIRECT("Ans" &amp; E151 &amp; "TBL"), MATCH(F151, INDEX(INDIRECT("Ans" &amp; E151 &amp; "TBL"), 0, 1), 0), 2), 0)</f>
        <v/>
      </c>
      <c r="H151" s="127">
        <f>IFERROR(AVERAGE(G151,G158),0)</f>
        <v/>
      </c>
      <c r="I151" s="478" t="n"/>
      <c r="J151" s="141" t="n"/>
      <c r="K151" s="95" t="n"/>
      <c r="L151" s="96" t="n"/>
      <c r="M151" s="96" t="n"/>
      <c r="N151" s="96" t="n"/>
      <c r="O151" s="96" t="n"/>
      <c r="P151" s="96" t="n"/>
      <c r="Q151" s="95" t="n"/>
      <c r="R151" s="95" t="n"/>
      <c r="S151" s="95" t="n"/>
      <c r="T151" s="95" t="n"/>
      <c r="U151" s="95" t="n"/>
      <c r="V151" s="95" t="n"/>
      <c r="W151" s="95" t="n"/>
      <c r="X151" s="95" t="n"/>
      <c r="Y151" s="95" t="n"/>
      <c r="Z151" s="95" t="n"/>
    </row>
    <row r="152" ht="56.1" customHeight="1" s="721">
      <c r="B152" s="746" t="n"/>
      <c r="C152" s="443" t="n"/>
      <c r="D152" s="444">
        <f>INDEX('imp-questions'!G:G, MATCH(A151, 'imp-questions'!A:A, 0))</f>
        <v/>
      </c>
      <c r="E152" s="445" t="n"/>
      <c r="F152" s="446" t="n"/>
      <c r="G152" s="137" t="n"/>
      <c r="H152" s="142" t="n"/>
      <c r="I152" s="756" t="n"/>
      <c r="J152" s="141" t="n"/>
      <c r="K152" s="95" t="n"/>
      <c r="L152" s="96" t="n"/>
      <c r="M152" s="96" t="n"/>
      <c r="N152" s="96" t="n"/>
      <c r="O152" s="96" t="n"/>
      <c r="P152" s="96" t="n"/>
      <c r="Q152" s="95" t="n"/>
      <c r="R152" s="95" t="n"/>
      <c r="S152" s="95" t="n"/>
      <c r="T152" s="95" t="n"/>
      <c r="U152" s="95" t="n"/>
      <c r="V152" s="95" t="n"/>
      <c r="W152" s="95" t="n"/>
      <c r="X152" s="95" t="n"/>
      <c r="Y152" s="95" t="n"/>
      <c r="Z152" s="95" t="n"/>
    </row>
    <row r="153">
      <c r="B153" s="123" t="n"/>
      <c r="C153" s="124" t="n"/>
      <c r="D153" s="125" t="n"/>
      <c r="E153" s="125" t="n"/>
      <c r="F153" s="125" t="n"/>
      <c r="G153" s="125" t="n"/>
      <c r="H153" s="153" t="n"/>
      <c r="I153" s="126" t="n"/>
      <c r="J153" s="121" t="n"/>
      <c r="K153" s="95" t="n"/>
      <c r="L153" s="96" t="n"/>
      <c r="M153" s="96" t="n"/>
      <c r="N153" s="96" t="n"/>
      <c r="O153" s="96" t="n"/>
      <c r="P153" s="96" t="n"/>
      <c r="Q153" s="95" t="n"/>
      <c r="R153" s="95" t="n"/>
      <c r="S153" s="95" t="n"/>
      <c r="T153" s="95" t="n"/>
      <c r="U153" s="95" t="n"/>
      <c r="V153" s="95" t="n"/>
      <c r="W153" s="95" t="n"/>
      <c r="X153" s="95" t="n"/>
      <c r="Y153" s="95" t="n"/>
      <c r="Z153" s="95" t="n"/>
    </row>
    <row r="154" ht="15" customHeight="1" s="721">
      <c r="A154" s="509" t="inlineStr">
        <is>
          <t>V-AA-B-1-1</t>
        </is>
      </c>
      <c r="B154" s="773">
        <f>INDEX('imp-questions'!D:D, MATCH(A154, 'imp-questions'!A:A, 0))</f>
        <v/>
      </c>
      <c r="C154" s="186">
        <f>INDEX('imp-questions'!E:E, MATCH(A154, 'imp-questions'!A:A, 0))</f>
        <v/>
      </c>
      <c r="D154" s="112">
        <f>INDEX('imp-questions'!F:F, MATCH(A154, 'imp-questions'!A:A, 0))</f>
        <v/>
      </c>
      <c r="E154" s="113">
        <f>CHAR(65+INDEX('imp-questions'!H:H, MATCH(A154, 'imp-questions'!A:A, 0)))</f>
        <v/>
      </c>
      <c r="F154" s="150" t="n"/>
      <c r="G154" s="135">
        <f>IFERROR(INDEX(INDIRECT("Ans" &amp; E154 &amp; "TBL"), MATCH(F154, INDEX(INDIRECT("Ans" &amp; E154 &amp; "TBL"), 0, 1), 0), 2), 0)</f>
        <v/>
      </c>
      <c r="H154" s="155" t="n"/>
      <c r="I154" s="499" t="n"/>
      <c r="J154" s="121" t="n"/>
      <c r="K154" s="95" t="n"/>
      <c r="L154" s="96" t="n"/>
      <c r="M154" s="96" t="n"/>
      <c r="N154" s="96" t="n"/>
      <c r="O154" s="96" t="n"/>
      <c r="P154" s="96" t="n"/>
      <c r="Q154" s="95" t="n"/>
      <c r="R154" s="95" t="n"/>
      <c r="S154" s="95" t="n"/>
      <c r="T154" s="95" t="n"/>
      <c r="U154" s="95" t="n"/>
      <c r="V154" s="95" t="n"/>
      <c r="W154" s="95" t="n"/>
      <c r="X154" s="95" t="n"/>
      <c r="Y154" s="95" t="n"/>
      <c r="Z154" s="95" t="n"/>
    </row>
    <row r="155" ht="42" customHeight="1" s="721">
      <c r="B155" s="742" t="n"/>
      <c r="C155" s="443" t="n"/>
      <c r="D155" s="444">
        <f>INDEX('imp-questions'!G:G, MATCH(A154, 'imp-questions'!A:A, 0))</f>
        <v/>
      </c>
      <c r="E155" s="445" t="n"/>
      <c r="F155" s="446" t="n"/>
      <c r="G155" s="137" t="n"/>
      <c r="H155" s="156" t="n"/>
      <c r="I155" s="758" t="n"/>
      <c r="J155" s="121" t="n"/>
      <c r="K155" s="95" t="n"/>
      <c r="L155" s="96" t="n"/>
      <c r="M155" s="96" t="n"/>
      <c r="N155" s="96" t="n"/>
      <c r="O155" s="96" t="n"/>
      <c r="P155" s="96" t="n"/>
      <c r="Q155" s="95" t="n"/>
      <c r="R155" s="95" t="n"/>
      <c r="S155" s="95" t="n"/>
      <c r="T155" s="95" t="n"/>
      <c r="U155" s="95" t="n"/>
      <c r="V155" s="95" t="n"/>
      <c r="W155" s="95" t="n"/>
      <c r="X155" s="95" t="n"/>
      <c r="Y155" s="95" t="n"/>
      <c r="Z155" s="95" t="n"/>
    </row>
    <row r="156">
      <c r="A156" s="509" t="inlineStr">
        <is>
          <t>V-AA-B-2-1</t>
        </is>
      </c>
      <c r="B156" s="742" t="n"/>
      <c r="C156" s="185">
        <f>INDEX('imp-questions'!E:E, MATCH(A156, 'imp-questions'!A:A, 0))</f>
        <v/>
      </c>
      <c r="D156" s="112">
        <f>INDEX('imp-questions'!F:F, MATCH(A156, 'imp-questions'!A:A, 0))</f>
        <v/>
      </c>
      <c r="E156" s="113">
        <f>CHAR(65+INDEX('imp-questions'!H:H, MATCH(A156, 'imp-questions'!A:A, 0)))</f>
        <v/>
      </c>
      <c r="F156" s="150" t="n"/>
      <c r="G156" s="135">
        <f>IFERROR(INDEX(INDIRECT("Ans" &amp; E156 &amp; "TBL"), MATCH(F156, INDEX(INDIRECT("Ans" &amp; E156 &amp; "TBL"), 0, 1), 0), 2), 0)</f>
        <v/>
      </c>
      <c r="H156" s="155" t="n"/>
      <c r="I156" s="499" t="n"/>
      <c r="J156" s="121" t="n"/>
      <c r="K156" s="95" t="n"/>
      <c r="L156" s="96" t="n"/>
      <c r="M156" s="96" t="n"/>
      <c r="N156" s="96" t="n"/>
      <c r="O156" s="96" t="n"/>
      <c r="P156" s="96" t="n"/>
      <c r="Q156" s="95" t="n"/>
      <c r="R156" s="95" t="n"/>
      <c r="S156" s="95" t="n"/>
      <c r="T156" s="95" t="n"/>
      <c r="U156" s="95" t="n"/>
      <c r="V156" s="95" t="n"/>
      <c r="W156" s="95" t="n"/>
      <c r="X156" s="95" t="n"/>
      <c r="Y156" s="95" t="n"/>
      <c r="Z156" s="95" t="n"/>
    </row>
    <row r="157" ht="56.1" customHeight="1" s="721">
      <c r="B157" s="742" t="n"/>
      <c r="C157" s="443" t="n"/>
      <c r="D157" s="444">
        <f>INDEX('imp-questions'!G:G, MATCH(A156, 'imp-questions'!A:A, 0))</f>
        <v/>
      </c>
      <c r="E157" s="445" t="n"/>
      <c r="F157" s="446" t="n"/>
      <c r="G157" s="137" t="n"/>
      <c r="H157" s="156" t="n"/>
      <c r="I157" s="758" t="n"/>
      <c r="J157" s="121" t="n"/>
      <c r="K157" s="95" t="n"/>
      <c r="L157" s="96" t="n"/>
      <c r="M157" s="96" t="n"/>
      <c r="N157" s="96" t="n"/>
      <c r="O157" s="96" t="n"/>
      <c r="P157" s="96" t="n"/>
      <c r="Q157" s="95" t="n"/>
      <c r="R157" s="95" t="n"/>
      <c r="S157" s="95" t="n"/>
      <c r="T157" s="95" t="n"/>
      <c r="U157" s="95" t="n"/>
      <c r="V157" s="95" t="n"/>
      <c r="W157" s="95" t="n"/>
      <c r="X157" s="95" t="n"/>
      <c r="Y157" s="95" t="n"/>
      <c r="Z157" s="95" t="n"/>
    </row>
    <row r="158">
      <c r="A158" s="509" t="inlineStr">
        <is>
          <t>V-AA-B-3-1</t>
        </is>
      </c>
      <c r="B158" s="742" t="n"/>
      <c r="C158" s="185">
        <f>INDEX('imp-questions'!E:E, MATCH(A158, 'imp-questions'!A:A, 0))</f>
        <v/>
      </c>
      <c r="D158" s="112">
        <f>INDEX('imp-questions'!F:F, MATCH(A158, 'imp-questions'!A:A, 0))</f>
        <v/>
      </c>
      <c r="E158" s="113">
        <f>CHAR(65+INDEX('imp-questions'!H:H, MATCH(A158, 'imp-questions'!A:A, 0)))</f>
        <v/>
      </c>
      <c r="F158" s="150" t="n"/>
      <c r="G158" s="135">
        <f>IFERROR(INDEX(INDIRECT("Ans" &amp; E158 &amp; "TBL"), MATCH(F158, INDEX(INDIRECT("Ans" &amp; E158 &amp; "TBL"), 0, 1), 0), 2), 0)</f>
        <v/>
      </c>
      <c r="H158" s="155" t="n"/>
      <c r="I158" s="499" t="n"/>
      <c r="J158" s="121" t="n"/>
      <c r="K158" s="95" t="n"/>
      <c r="L158" s="96" t="n"/>
      <c r="M158" s="96" t="n"/>
      <c r="N158" s="96" t="n"/>
      <c r="O158" s="96" t="n"/>
      <c r="P158" s="96" t="n"/>
      <c r="Q158" s="95" t="n"/>
      <c r="R158" s="95" t="n"/>
      <c r="S158" s="95" t="n"/>
      <c r="T158" s="95" t="n"/>
      <c r="U158" s="95" t="n"/>
      <c r="V158" s="95" t="n"/>
      <c r="W158" s="95" t="n"/>
      <c r="X158" s="95" t="n"/>
      <c r="Y158" s="95" t="n"/>
      <c r="Z158" s="95" t="n"/>
    </row>
    <row r="159" ht="56.1" customHeight="1" s="721">
      <c r="B159" s="746" t="n"/>
      <c r="C159" s="443" t="n"/>
      <c r="D159" s="447">
        <f>INDEX('imp-questions'!G:G, MATCH(A158, 'imp-questions'!A:A, 0))</f>
        <v/>
      </c>
      <c r="E159" s="445" t="n"/>
      <c r="F159" s="446" t="n"/>
      <c r="G159" s="137" t="n"/>
      <c r="H159" s="138" t="n"/>
      <c r="I159" s="758" t="n"/>
      <c r="J159" s="121" t="n"/>
      <c r="K159" s="95" t="n"/>
      <c r="L159" s="96" t="n"/>
      <c r="M159" s="96" t="n"/>
      <c r="N159" s="96" t="n"/>
      <c r="O159" s="96" t="n"/>
      <c r="P159" s="96" t="n"/>
      <c r="Q159" s="95" t="n"/>
      <c r="R159" s="95" t="n"/>
      <c r="S159" s="95" t="n"/>
      <c r="T159" s="95" t="n"/>
      <c r="U159" s="95" t="n"/>
      <c r="V159" s="95" t="n"/>
      <c r="W159" s="95" t="n"/>
      <c r="X159" s="95" t="n"/>
      <c r="Y159" s="95" t="n"/>
      <c r="Z159" s="95" t="n"/>
    </row>
    <row r="160">
      <c r="B160" s="545" t="inlineStr">
        <is>
          <t>Requirements Testing</t>
        </is>
      </c>
      <c r="C160" s="747" t="n"/>
      <c r="D160" s="748" t="n"/>
      <c r="E160" s="187" t="n"/>
      <c r="F160" s="188" t="inlineStr">
        <is>
          <t>Answer</t>
        </is>
      </c>
      <c r="G160" s="188" t="n"/>
      <c r="H160" s="189" t="n"/>
      <c r="I160" s="190" t="inlineStr">
        <is>
          <t>Interview Notes</t>
        </is>
      </c>
      <c r="J160" s="190" t="inlineStr">
        <is>
          <t>Rating</t>
        </is>
      </c>
      <c r="K160" s="95" t="n"/>
      <c r="L160" s="96" t="n"/>
      <c r="M160" s="96" t="n"/>
      <c r="N160" s="96" t="n"/>
      <c r="O160" s="96" t="n"/>
      <c r="P160" s="96" t="n"/>
      <c r="Q160" s="95" t="n"/>
      <c r="R160" s="95" t="n"/>
      <c r="S160" s="95" t="n"/>
      <c r="T160" s="95" t="n"/>
      <c r="U160" s="95" t="n"/>
      <c r="V160" s="95" t="n"/>
      <c r="W160" s="95" t="n"/>
      <c r="X160" s="95" t="n"/>
      <c r="Y160" s="95" t="n"/>
      <c r="Z160" s="95" t="n"/>
    </row>
    <row r="161" ht="14.1" customHeight="1" s="721">
      <c r="A161" s="509" t="inlineStr">
        <is>
          <t>V-RT-A-1-1</t>
        </is>
      </c>
      <c r="B161" s="543">
        <f>INDEX('imp-questions'!D:D, MATCH(A161, 'imp-questions'!A:A, 0))</f>
        <v/>
      </c>
      <c r="C161" s="186">
        <f>INDEX('imp-questions'!E:E, MATCH(A161, 'imp-questions'!A:A, 0))</f>
        <v/>
      </c>
      <c r="D161" s="131">
        <f>INDEX('imp-questions'!F:F, MATCH(A161, 'imp-questions'!A:A, 0))</f>
        <v/>
      </c>
      <c r="E161" s="113">
        <f>CHAR(65+INDEX('imp-questions'!H:H, MATCH(A161, 'imp-questions'!A:A, 0)))</f>
        <v/>
      </c>
      <c r="F161" s="150" t="n"/>
      <c r="G161" s="135">
        <f>IFERROR(INDEX(INDIRECT("Ans" &amp; E161 &amp; "TBL"), MATCH(F161, INDEX(INDIRECT("Ans" &amp; E161 &amp; "TBL"), 0, 1), 0), 2), 0)</f>
        <v/>
      </c>
      <c r="H161" s="127">
        <f>IFERROR(AVERAGE(G161,G168),0)</f>
        <v/>
      </c>
      <c r="I161" s="476" t="n"/>
      <c r="J161" s="774">
        <f>SUM(H161,H163,H165)</f>
        <v/>
      </c>
      <c r="K161" s="95" t="n"/>
      <c r="L161" s="96" t="n"/>
      <c r="M161" s="96" t="n"/>
      <c r="N161" s="96" t="n"/>
      <c r="O161" s="96" t="n"/>
      <c r="P161" s="96" t="n"/>
      <c r="Q161" s="95" t="n"/>
      <c r="R161" s="95" t="n"/>
      <c r="S161" s="95" t="n"/>
      <c r="T161" s="95" t="n"/>
      <c r="U161" s="95" t="n"/>
      <c r="V161" s="95" t="n"/>
      <c r="W161" s="95" t="n"/>
      <c r="X161" s="95" t="n"/>
      <c r="Y161" s="95" t="n"/>
      <c r="Z161" s="95" t="n"/>
    </row>
    <row r="162" ht="42" customHeight="1" s="721">
      <c r="B162" s="742" t="n"/>
      <c r="C162" s="443" t="n"/>
      <c r="D162" s="444">
        <f>INDEX('imp-questions'!G:G, MATCH(A161, 'imp-questions'!A:A, 0))</f>
        <v/>
      </c>
      <c r="E162" s="445" t="n"/>
      <c r="F162" s="446" t="n"/>
      <c r="G162" s="137" t="n"/>
      <c r="H162" s="139" t="n"/>
      <c r="I162" s="754" t="n"/>
      <c r="J162" s="755" t="n"/>
      <c r="K162" s="95" t="n"/>
      <c r="L162" s="96" t="n"/>
      <c r="M162" s="96" t="n"/>
      <c r="N162" s="96" t="n"/>
      <c r="O162" s="96" t="n"/>
      <c r="P162" s="96" t="n"/>
      <c r="Q162" s="95" t="n"/>
      <c r="R162" s="95" t="n"/>
      <c r="S162" s="95" t="n"/>
      <c r="T162" s="95" t="n"/>
      <c r="U162" s="95" t="n"/>
      <c r="V162" s="95" t="n"/>
      <c r="W162" s="95" t="n"/>
      <c r="X162" s="95" t="n"/>
      <c r="Y162" s="95" t="n"/>
      <c r="Z162" s="95" t="n"/>
    </row>
    <row r="163">
      <c r="A163" s="509" t="inlineStr">
        <is>
          <t>V-RT-A-2-1</t>
        </is>
      </c>
      <c r="B163" s="742" t="n"/>
      <c r="C163" s="185">
        <f>INDEX('imp-questions'!E:E, MATCH(A163, 'imp-questions'!A:A, 0))</f>
        <v/>
      </c>
      <c r="D163" s="112">
        <f>INDEX('imp-questions'!F:F, MATCH(A163, 'imp-questions'!A:A, 0))</f>
        <v/>
      </c>
      <c r="E163" s="113">
        <f>CHAR(65+INDEX('imp-questions'!H:H, MATCH(A163, 'imp-questions'!A:A, 0)))</f>
        <v/>
      </c>
      <c r="F163" s="150" t="n"/>
      <c r="G163" s="135">
        <f>IFERROR(INDEX(INDIRECT("Ans" &amp; E163 &amp; "TBL"), MATCH(F163, INDEX(INDIRECT("Ans" &amp; E163 &amp; "TBL"), 0, 1), 0), 2), 0)</f>
        <v/>
      </c>
      <c r="H163" s="127">
        <f>IFERROR(AVERAGE(G163,G170),0)</f>
        <v/>
      </c>
      <c r="I163" s="487" t="n"/>
      <c r="J163" s="141" t="n"/>
      <c r="K163" s="95" t="n"/>
      <c r="L163" s="96" t="n"/>
      <c r="M163" s="96" t="n"/>
      <c r="N163" s="96" t="n"/>
      <c r="O163" s="96" t="n"/>
      <c r="P163" s="96" t="n"/>
      <c r="Q163" s="95" t="n"/>
      <c r="R163" s="95" t="n"/>
      <c r="S163" s="95" t="n"/>
      <c r="T163" s="95" t="n"/>
      <c r="U163" s="95" t="n"/>
      <c r="V163" s="95" t="n"/>
      <c r="W163" s="95" t="n"/>
      <c r="X163" s="95" t="n"/>
      <c r="Y163" s="95" t="n"/>
      <c r="Z163" s="95" t="n"/>
    </row>
    <row r="164" ht="42" customHeight="1" s="721">
      <c r="B164" s="742" t="n"/>
      <c r="C164" s="443" t="n"/>
      <c r="D164" s="444">
        <f>INDEX('imp-questions'!G:G, MATCH(A163, 'imp-questions'!A:A, 0))</f>
        <v/>
      </c>
      <c r="E164" s="445" t="n"/>
      <c r="F164" s="446" t="n"/>
      <c r="G164" s="137" t="n"/>
      <c r="H164" s="142" t="n"/>
      <c r="I164" s="756" t="n"/>
      <c r="J164" s="141" t="n"/>
      <c r="K164" s="95" t="n"/>
      <c r="L164" s="96" t="n"/>
      <c r="M164" s="96" t="n"/>
      <c r="N164" s="96" t="n"/>
      <c r="O164" s="96" t="n"/>
      <c r="P164" s="96" t="n"/>
      <c r="Q164" s="95" t="n"/>
      <c r="R164" s="95" t="n"/>
      <c r="S164" s="95" t="n"/>
      <c r="T164" s="95" t="n"/>
      <c r="U164" s="95" t="n"/>
      <c r="V164" s="95" t="n"/>
      <c r="W164" s="95" t="n"/>
      <c r="X164" s="95" t="n"/>
      <c r="Y164" s="95" t="n"/>
      <c r="Z164" s="95" t="n"/>
    </row>
    <row r="165">
      <c r="A165" s="509" t="inlineStr">
        <is>
          <t>V-RT-A-3-1</t>
        </is>
      </c>
      <c r="B165" s="742" t="n"/>
      <c r="C165" s="185">
        <f>INDEX('imp-questions'!E:E, MATCH(A165, 'imp-questions'!A:A, 0))</f>
        <v/>
      </c>
      <c r="D165" s="112">
        <f>INDEX('imp-questions'!F:F, MATCH(A165, 'imp-questions'!A:A, 0))</f>
        <v/>
      </c>
      <c r="E165" s="113">
        <f>CHAR(65+INDEX('imp-questions'!H:H, MATCH(A165, 'imp-questions'!A:A, 0)))</f>
        <v/>
      </c>
      <c r="F165" s="150" t="n"/>
      <c r="G165" s="135">
        <f>IFERROR(INDEX(INDIRECT("Ans" &amp; E165 &amp; "TBL"), MATCH(F165, INDEX(INDIRECT("Ans" &amp; E165 &amp; "TBL"), 0, 1), 0), 2), 0)</f>
        <v/>
      </c>
      <c r="H165" s="127">
        <f>IFERROR(AVERAGE(G165,G172),0)</f>
        <v/>
      </c>
      <c r="I165" s="478" t="n"/>
      <c r="J165" s="141" t="n"/>
      <c r="K165" s="95" t="n"/>
      <c r="L165" s="96" t="n"/>
      <c r="M165" s="96" t="n"/>
      <c r="N165" s="96" t="n"/>
      <c r="O165" s="96" t="n"/>
      <c r="P165" s="96" t="n"/>
      <c r="Q165" s="95" t="n"/>
      <c r="R165" s="95" t="n"/>
      <c r="S165" s="95" t="n"/>
      <c r="T165" s="95" t="n"/>
      <c r="U165" s="95" t="n"/>
      <c r="V165" s="95" t="n"/>
      <c r="W165" s="95" t="n"/>
      <c r="X165" s="95" t="n"/>
      <c r="Y165" s="95" t="n"/>
      <c r="Z165" s="95" t="n"/>
    </row>
    <row r="166" ht="27.95" customHeight="1" s="721">
      <c r="B166" s="746" t="n"/>
      <c r="C166" s="443" t="n"/>
      <c r="D166" s="444">
        <f>INDEX('imp-questions'!G:G, MATCH(A165, 'imp-questions'!A:A, 0))</f>
        <v/>
      </c>
      <c r="E166" s="445" t="n"/>
      <c r="F166" s="446" t="n"/>
      <c r="G166" s="137" t="n"/>
      <c r="H166" s="142" t="n"/>
      <c r="I166" s="756" t="n"/>
      <c r="J166" s="141" t="n"/>
      <c r="K166" s="95" t="n"/>
      <c r="L166" s="96" t="n"/>
      <c r="M166" s="96" t="n"/>
      <c r="N166" s="96" t="n"/>
      <c r="O166" s="96" t="n"/>
      <c r="P166" s="96" t="n"/>
      <c r="Q166" s="95" t="n"/>
      <c r="R166" s="95" t="n"/>
      <c r="S166" s="95" t="n"/>
      <c r="T166" s="95" t="n"/>
      <c r="U166" s="95" t="n"/>
      <c r="V166" s="95" t="n"/>
      <c r="W166" s="95" t="n"/>
      <c r="X166" s="95" t="n"/>
      <c r="Y166" s="95" t="n"/>
      <c r="Z166" s="95" t="n"/>
    </row>
    <row r="167">
      <c r="B167" s="123" t="n"/>
      <c r="C167" s="124" t="n"/>
      <c r="D167" s="125" t="n"/>
      <c r="E167" s="125" t="n"/>
      <c r="F167" s="125" t="n"/>
      <c r="G167" s="125" t="n"/>
      <c r="H167" s="153" t="n"/>
      <c r="I167" s="126" t="n"/>
      <c r="J167" s="121" t="n"/>
      <c r="K167" s="95" t="n"/>
      <c r="L167" s="96" t="n"/>
      <c r="M167" s="96" t="n"/>
      <c r="N167" s="96" t="n"/>
      <c r="O167" s="96" t="n"/>
      <c r="P167" s="96" t="n"/>
      <c r="Q167" s="95" t="n"/>
      <c r="R167" s="95" t="n"/>
      <c r="S167" s="95" t="n"/>
      <c r="T167" s="95" t="n"/>
      <c r="U167" s="95" t="n"/>
      <c r="V167" s="95" t="n"/>
      <c r="W167" s="95" t="n"/>
      <c r="X167" s="95" t="n"/>
      <c r="Y167" s="95" t="n"/>
      <c r="Z167" s="95" t="n"/>
    </row>
    <row r="168" ht="15" customHeight="1" s="721">
      <c r="A168" s="509" t="inlineStr">
        <is>
          <t>V-RT-B-1-1</t>
        </is>
      </c>
      <c r="B168" s="773">
        <f>INDEX('imp-questions'!D:D, MATCH(A168, 'imp-questions'!A:A, 0))</f>
        <v/>
      </c>
      <c r="C168" s="186">
        <f>INDEX('imp-questions'!E:E, MATCH(A168, 'imp-questions'!A:A, 0))</f>
        <v/>
      </c>
      <c r="D168" s="112">
        <f>INDEX('imp-questions'!F:F, MATCH(A168, 'imp-questions'!A:A, 0))</f>
        <v/>
      </c>
      <c r="E168" s="113">
        <f>CHAR(65+INDEX('imp-questions'!H:H, MATCH(A168, 'imp-questions'!A:A, 0)))</f>
        <v/>
      </c>
      <c r="F168" s="150" t="n"/>
      <c r="G168" s="135">
        <f>IFERROR(INDEX(INDIRECT("Ans" &amp; E168 &amp; "TBL"), MATCH(F168, INDEX(INDIRECT("Ans" &amp; E168 &amp; "TBL"), 0, 1), 0), 2), 0)</f>
        <v/>
      </c>
      <c r="H168" s="155" t="n"/>
      <c r="I168" s="499" t="n"/>
      <c r="J168" s="121" t="n"/>
      <c r="K168" s="95" t="n"/>
      <c r="L168" s="96" t="n"/>
      <c r="M168" s="96" t="n"/>
      <c r="N168" s="96" t="n"/>
      <c r="O168" s="96" t="n"/>
      <c r="P168" s="96" t="n"/>
      <c r="Q168" s="95" t="n"/>
      <c r="R168" s="95" t="n"/>
      <c r="S168" s="95" t="n"/>
      <c r="T168" s="95" t="n"/>
      <c r="U168" s="95" t="n"/>
      <c r="V168" s="95" t="n"/>
      <c r="W168" s="95" t="n"/>
      <c r="X168" s="95" t="n"/>
      <c r="Y168" s="95" t="n"/>
      <c r="Z168" s="95" t="n"/>
    </row>
    <row r="169" ht="27.95" customHeight="1" s="721">
      <c r="B169" s="742" t="n"/>
      <c r="C169" s="443" t="n"/>
      <c r="D169" s="444">
        <f>INDEX('imp-questions'!G:G, MATCH(A168, 'imp-questions'!A:A, 0))</f>
        <v/>
      </c>
      <c r="E169" s="445" t="n"/>
      <c r="F169" s="446" t="n"/>
      <c r="G169" s="137" t="n"/>
      <c r="H169" s="156" t="n"/>
      <c r="I169" s="758" t="n"/>
      <c r="J169" s="121" t="n"/>
      <c r="K169" s="95" t="n"/>
      <c r="L169" s="96" t="n"/>
      <c r="M169" s="96" t="n"/>
      <c r="N169" s="96" t="n"/>
      <c r="O169" s="96" t="n"/>
      <c r="P169" s="96" t="n"/>
      <c r="Q169" s="95" t="n"/>
      <c r="R169" s="95" t="n"/>
      <c r="S169" s="95" t="n"/>
      <c r="T169" s="95" t="n"/>
      <c r="U169" s="95" t="n"/>
      <c r="V169" s="95" t="n"/>
      <c r="W169" s="95" t="n"/>
      <c r="X169" s="95" t="n"/>
      <c r="Y169" s="95" t="n"/>
      <c r="Z169" s="95" t="n"/>
    </row>
    <row r="170">
      <c r="A170" s="509" t="inlineStr">
        <is>
          <t>V-RT-B-2-1</t>
        </is>
      </c>
      <c r="B170" s="742" t="n"/>
      <c r="C170" s="185">
        <f>INDEX('imp-questions'!E:E, MATCH(A170, 'imp-questions'!A:A, 0))</f>
        <v/>
      </c>
      <c r="D170" s="112">
        <f>INDEX('imp-questions'!F:F, MATCH(A170, 'imp-questions'!A:A, 0))</f>
        <v/>
      </c>
      <c r="E170" s="113">
        <f>CHAR(65+INDEX('imp-questions'!H:H, MATCH(A170, 'imp-questions'!A:A, 0)))</f>
        <v/>
      </c>
      <c r="F170" s="191" t="n"/>
      <c r="G170" s="135">
        <f>IFERROR(INDEX(INDIRECT("Ans" &amp; E170 &amp; "TBL"), MATCH(F170, INDEX(INDIRECT("Ans" &amp; E170 &amp; "TBL"), 0, 1), 0), 2), 0)</f>
        <v/>
      </c>
      <c r="H170" s="155" t="n"/>
      <c r="I170" s="499" t="n"/>
      <c r="J170" s="121" t="n"/>
      <c r="K170" s="95" t="n"/>
      <c r="L170" s="96" t="n"/>
      <c r="M170" s="96" t="n"/>
      <c r="N170" s="96" t="n"/>
      <c r="O170" s="96" t="n"/>
      <c r="P170" s="96" t="n"/>
      <c r="Q170" s="95" t="n"/>
      <c r="R170" s="95" t="n"/>
      <c r="S170" s="95" t="n"/>
      <c r="T170" s="95" t="n"/>
      <c r="U170" s="95" t="n"/>
      <c r="V170" s="95" t="n"/>
      <c r="W170" s="95" t="n"/>
      <c r="X170" s="95" t="n"/>
      <c r="Y170" s="95" t="n"/>
      <c r="Z170" s="95" t="n"/>
    </row>
    <row r="171" ht="42" customHeight="1" s="721">
      <c r="B171" s="742" t="n"/>
      <c r="C171" s="443" t="n"/>
      <c r="D171" s="444">
        <f>INDEX('imp-questions'!G:G, MATCH(A170, 'imp-questions'!A:A, 0))</f>
        <v/>
      </c>
      <c r="E171" s="445" t="n"/>
      <c r="F171" s="446" t="n"/>
      <c r="G171" s="137" t="n"/>
      <c r="H171" s="156" t="n"/>
      <c r="I171" s="758" t="n"/>
      <c r="J171" s="121" t="n"/>
      <c r="K171" s="95" t="n"/>
      <c r="L171" s="96" t="n"/>
      <c r="M171" s="96" t="n"/>
      <c r="N171" s="96" t="n"/>
      <c r="O171" s="96" t="n"/>
      <c r="P171" s="96" t="n"/>
      <c r="Q171" s="95" t="n"/>
      <c r="R171" s="95" t="n"/>
      <c r="S171" s="95" t="n"/>
      <c r="T171" s="95" t="n"/>
      <c r="U171" s="95" t="n"/>
      <c r="V171" s="95" t="n"/>
      <c r="W171" s="95" t="n"/>
      <c r="X171" s="95" t="n"/>
      <c r="Y171" s="95" t="n"/>
      <c r="Z171" s="95" t="n"/>
    </row>
    <row r="172">
      <c r="A172" s="509" t="inlineStr">
        <is>
          <t>V-RT-B-3-1</t>
        </is>
      </c>
      <c r="B172" s="742" t="n"/>
      <c r="C172" s="185">
        <f>INDEX('imp-questions'!E:E, MATCH(A172, 'imp-questions'!A:A, 0))</f>
        <v/>
      </c>
      <c r="D172" s="112">
        <f>INDEX('imp-questions'!F:F, MATCH(A172, 'imp-questions'!A:A, 0))</f>
        <v/>
      </c>
      <c r="E172" s="113">
        <f>CHAR(65+INDEX('imp-questions'!H:H, MATCH(A172, 'imp-questions'!A:A, 0)))</f>
        <v/>
      </c>
      <c r="F172" s="191" t="n"/>
      <c r="G172" s="135">
        <f>IFERROR(INDEX(INDIRECT("Ans" &amp; E172 &amp; "TBL"), MATCH(F172, INDEX(INDIRECT("Ans" &amp; E172 &amp; "TBL"), 0, 1), 0), 2), 0)</f>
        <v/>
      </c>
      <c r="H172" s="155" t="n"/>
      <c r="I172" s="499" t="n"/>
      <c r="J172" s="121" t="n"/>
      <c r="K172" s="95" t="n"/>
      <c r="L172" s="96" t="n"/>
      <c r="M172" s="96" t="n"/>
      <c r="N172" s="96" t="n"/>
      <c r="O172" s="96" t="n"/>
      <c r="P172" s="96" t="n"/>
      <c r="Q172" s="95" t="n"/>
      <c r="R172" s="95" t="n"/>
      <c r="S172" s="95" t="n"/>
      <c r="T172" s="95" t="n"/>
      <c r="U172" s="95" t="n"/>
      <c r="V172" s="95" t="n"/>
      <c r="W172" s="95" t="n"/>
      <c r="X172" s="95" t="n"/>
      <c r="Y172" s="95" t="n"/>
      <c r="Z172" s="95" t="n"/>
    </row>
    <row r="173" ht="42" customHeight="1" s="721">
      <c r="B173" s="746" t="n"/>
      <c r="C173" s="443" t="n"/>
      <c r="D173" s="447">
        <f>INDEX('imp-questions'!G:G, MATCH(A172, 'imp-questions'!A:A, 0))</f>
        <v/>
      </c>
      <c r="E173" s="445" t="n"/>
      <c r="F173" s="446" t="n"/>
      <c r="G173" s="137" t="n"/>
      <c r="H173" s="138" t="n"/>
      <c r="I173" s="758" t="n"/>
      <c r="J173" s="121" t="n"/>
      <c r="K173" s="95" t="n"/>
      <c r="L173" s="96" t="n"/>
      <c r="M173" s="96" t="n"/>
      <c r="N173" s="96" t="n"/>
      <c r="O173" s="96" t="n"/>
      <c r="P173" s="96" t="n"/>
      <c r="Q173" s="95" t="n"/>
      <c r="R173" s="95" t="n"/>
      <c r="S173" s="95" t="n"/>
      <c r="T173" s="95" t="n"/>
      <c r="U173" s="95" t="n"/>
      <c r="V173" s="95" t="n"/>
      <c r="W173" s="95" t="n"/>
      <c r="X173" s="95" t="n"/>
      <c r="Y173" s="95" t="n"/>
      <c r="Z173" s="95" t="n"/>
    </row>
    <row r="174">
      <c r="B174" s="545" t="inlineStr">
        <is>
          <t>Security Testing</t>
        </is>
      </c>
      <c r="C174" s="747" t="n"/>
      <c r="D174" s="748" t="n"/>
      <c r="E174" s="187" t="n"/>
      <c r="F174" s="188" t="inlineStr">
        <is>
          <t>Answer</t>
        </is>
      </c>
      <c r="G174" s="188" t="n"/>
      <c r="H174" s="189" t="n"/>
      <c r="I174" s="190" t="inlineStr">
        <is>
          <t>Interview Notes</t>
        </is>
      </c>
      <c r="J174" s="190" t="inlineStr">
        <is>
          <t>Rating</t>
        </is>
      </c>
      <c r="K174" s="95" t="n"/>
      <c r="L174" s="96" t="n"/>
      <c r="M174" s="96" t="n"/>
      <c r="N174" s="96" t="n"/>
      <c r="O174" s="96" t="n"/>
      <c r="P174" s="96" t="n"/>
      <c r="Q174" s="95" t="n"/>
      <c r="R174" s="95" t="n"/>
      <c r="S174" s="95" t="n"/>
      <c r="T174" s="95" t="n"/>
      <c r="U174" s="95" t="n"/>
      <c r="V174" s="95" t="n"/>
      <c r="W174" s="95" t="n"/>
      <c r="X174" s="95" t="n"/>
      <c r="Y174" s="95" t="n"/>
      <c r="Z174" s="95" t="n"/>
    </row>
    <row r="175" ht="14.1" customHeight="1" s="721">
      <c r="A175" s="509" t="inlineStr">
        <is>
          <t>V-ST-A-1-1</t>
        </is>
      </c>
      <c r="B175" s="543">
        <f>INDEX('imp-questions'!D:D, MATCH(A175, 'imp-questions'!A:A, 0))</f>
        <v/>
      </c>
      <c r="C175" s="186">
        <f>INDEX('imp-questions'!E:E, MATCH(A175, 'imp-questions'!A:A, 0))</f>
        <v/>
      </c>
      <c r="D175" s="131">
        <f>INDEX('imp-questions'!F:F, MATCH(A175, 'imp-questions'!A:A, 0))</f>
        <v/>
      </c>
      <c r="E175" s="113">
        <f>CHAR(65+INDEX('imp-questions'!H:H, MATCH(A175, 'imp-questions'!A:A, 0)))</f>
        <v/>
      </c>
      <c r="F175" s="150" t="n"/>
      <c r="G175" s="135">
        <f>IFERROR(INDEX(INDIRECT("Ans" &amp; E175 &amp; "TBL"), MATCH(F175, INDEX(INDIRECT("Ans" &amp; E175 &amp; "TBL"), 0, 1), 0), 2), 0)</f>
        <v/>
      </c>
      <c r="H175" s="127">
        <f>IFERROR(AVERAGE(G175,G182),0)</f>
        <v/>
      </c>
      <c r="I175" s="476" t="n"/>
      <c r="J175" s="774">
        <f>SUM(H175,H177,H179)</f>
        <v/>
      </c>
      <c r="K175" s="95" t="n"/>
      <c r="L175" s="96" t="n"/>
      <c r="M175" s="96" t="n"/>
      <c r="N175" s="96" t="n"/>
      <c r="O175" s="96" t="n"/>
      <c r="P175" s="96" t="n"/>
      <c r="Q175" s="95" t="n"/>
      <c r="R175" s="95" t="n"/>
      <c r="S175" s="95" t="n"/>
      <c r="T175" s="95" t="n"/>
      <c r="U175" s="95" t="n"/>
      <c r="V175" s="95" t="n"/>
      <c r="W175" s="95" t="n"/>
      <c r="X175" s="95" t="n"/>
      <c r="Y175" s="95" t="n"/>
      <c r="Z175" s="95" t="n"/>
    </row>
    <row r="176" ht="42" customHeight="1" s="721">
      <c r="B176" s="742" t="n"/>
      <c r="C176" s="443" t="n"/>
      <c r="D176" s="444">
        <f>INDEX('imp-questions'!G:G, MATCH(A175, 'imp-questions'!A:A, 0))</f>
        <v/>
      </c>
      <c r="E176" s="445" t="n"/>
      <c r="F176" s="446" t="n"/>
      <c r="G176" s="137" t="n"/>
      <c r="H176" s="139" t="n"/>
      <c r="I176" s="754" t="n"/>
      <c r="J176" s="755" t="n"/>
      <c r="K176" s="95" t="n"/>
      <c r="L176" s="96" t="n"/>
      <c r="M176" s="96" t="n"/>
      <c r="N176" s="96" t="n"/>
      <c r="O176" s="96" t="n"/>
      <c r="P176" s="96" t="n"/>
      <c r="Q176" s="95" t="n"/>
      <c r="R176" s="95" t="n"/>
      <c r="S176" s="95" t="n"/>
      <c r="T176" s="95" t="n"/>
      <c r="U176" s="95" t="n"/>
      <c r="V176" s="95" t="n"/>
      <c r="W176" s="95" t="n"/>
      <c r="X176" s="95" t="n"/>
      <c r="Y176" s="95" t="n"/>
      <c r="Z176" s="95" t="n"/>
    </row>
    <row r="177">
      <c r="A177" s="509" t="inlineStr">
        <is>
          <t>V-ST-A-2-1</t>
        </is>
      </c>
      <c r="B177" s="742" t="n"/>
      <c r="C177" s="185">
        <f>INDEX('imp-questions'!E:E, MATCH(A177, 'imp-questions'!A:A, 0))</f>
        <v/>
      </c>
      <c r="D177" s="112">
        <f>INDEX('imp-questions'!F:F, MATCH(A177, 'imp-questions'!A:A, 0))</f>
        <v/>
      </c>
      <c r="E177" s="113">
        <f>CHAR(65+INDEX('imp-questions'!H:H, MATCH(A177, 'imp-questions'!A:A, 0)))</f>
        <v/>
      </c>
      <c r="F177" s="191" t="n"/>
      <c r="G177" s="135">
        <f>IFERROR(INDEX(INDIRECT("Ans" &amp; E177 &amp; "TBL"), MATCH(F177, INDEX(INDIRECT("Ans" &amp; E177 &amp; "TBL"), 0, 1), 0), 2), 0)</f>
        <v/>
      </c>
      <c r="H177" s="127">
        <f>IFERROR(AVERAGE(G177,G184),0)</f>
        <v/>
      </c>
      <c r="I177" s="487" t="n"/>
      <c r="J177" s="141" t="n"/>
      <c r="K177" s="95" t="n"/>
      <c r="L177" s="96" t="n"/>
      <c r="M177" s="96" t="n"/>
      <c r="N177" s="96" t="n"/>
      <c r="O177" s="96" t="n"/>
      <c r="P177" s="96" t="n"/>
      <c r="Q177" s="95" t="n"/>
      <c r="R177" s="95" t="n"/>
      <c r="S177" s="95" t="n"/>
      <c r="T177" s="95" t="n"/>
      <c r="U177" s="95" t="n"/>
      <c r="V177" s="95" t="n"/>
      <c r="W177" s="95" t="n"/>
      <c r="X177" s="95" t="n"/>
      <c r="Y177" s="95" t="n"/>
      <c r="Z177" s="95" t="n"/>
    </row>
    <row r="178" ht="42" customHeight="1" s="721">
      <c r="B178" s="742" t="n"/>
      <c r="C178" s="443" t="n"/>
      <c r="D178" s="444">
        <f>INDEX('imp-questions'!G:G, MATCH(A177, 'imp-questions'!A:A, 0))</f>
        <v/>
      </c>
      <c r="E178" s="445" t="n"/>
      <c r="F178" s="446" t="n"/>
      <c r="G178" s="137" t="n"/>
      <c r="H178" s="142" t="n"/>
      <c r="I178" s="756" t="n"/>
      <c r="J178" s="141" t="n"/>
      <c r="K178" s="95" t="n"/>
      <c r="L178" s="96" t="n"/>
      <c r="M178" s="96" t="n"/>
      <c r="N178" s="96" t="n"/>
      <c r="O178" s="96" t="n"/>
      <c r="P178" s="96" t="n"/>
      <c r="Q178" s="95" t="n"/>
      <c r="R178" s="95" t="n"/>
      <c r="S178" s="95" t="n"/>
      <c r="T178" s="95" t="n"/>
      <c r="U178" s="95" t="n"/>
      <c r="V178" s="95" t="n"/>
      <c r="W178" s="95" t="n"/>
      <c r="X178" s="95" t="n"/>
      <c r="Y178" s="95" t="n"/>
      <c r="Z178" s="95" t="n"/>
    </row>
    <row r="179">
      <c r="A179" s="509" t="inlineStr">
        <is>
          <t>V-ST-A-3-1</t>
        </is>
      </c>
      <c r="B179" s="742" t="n"/>
      <c r="C179" s="185">
        <f>INDEX('imp-questions'!E:E, MATCH(A179, 'imp-questions'!A:A, 0))</f>
        <v/>
      </c>
      <c r="D179" s="112">
        <f>INDEX('imp-questions'!F:F, MATCH(A179, 'imp-questions'!A:A, 0))</f>
        <v/>
      </c>
      <c r="E179" s="113">
        <f>CHAR(65+INDEX('imp-questions'!H:H, MATCH(A179, 'imp-questions'!A:A, 0)))</f>
        <v/>
      </c>
      <c r="F179" s="191" t="n"/>
      <c r="G179" s="135">
        <f>IFERROR(INDEX(INDIRECT("Ans" &amp; E179 &amp; "TBL"), MATCH(F179, INDEX(INDIRECT("Ans" &amp; E179 &amp; "TBL"), 0, 1), 0), 2), 0)</f>
        <v/>
      </c>
      <c r="H179" s="127">
        <f>IFERROR(AVERAGE(G179,G186),0)</f>
        <v/>
      </c>
      <c r="I179" s="478" t="n"/>
      <c r="J179" s="141" t="n"/>
      <c r="K179" s="95" t="n"/>
      <c r="L179" s="96" t="n"/>
      <c r="M179" s="96" t="n"/>
      <c r="N179" s="96" t="n"/>
      <c r="O179" s="96" t="n"/>
      <c r="P179" s="96" t="n"/>
      <c r="Q179" s="95" t="n"/>
      <c r="R179" s="95" t="n"/>
      <c r="S179" s="95" t="n"/>
      <c r="T179" s="95" t="n"/>
      <c r="U179" s="95" t="n"/>
      <c r="V179" s="95" t="n"/>
      <c r="W179" s="95" t="n"/>
      <c r="X179" s="95" t="n"/>
      <c r="Y179" s="95" t="n"/>
      <c r="Z179" s="95" t="n"/>
    </row>
    <row r="180" ht="27.95" customHeight="1" s="721">
      <c r="B180" s="746" t="n"/>
      <c r="C180" s="443" t="n"/>
      <c r="D180" s="444">
        <f>INDEX('imp-questions'!G:G, MATCH(A179, 'imp-questions'!A:A, 0))</f>
        <v/>
      </c>
      <c r="E180" s="445" t="n"/>
      <c r="F180" s="446" t="n"/>
      <c r="G180" s="137" t="n"/>
      <c r="H180" s="142" t="n"/>
      <c r="I180" s="756" t="n"/>
      <c r="J180" s="141" t="n"/>
      <c r="K180" s="95" t="n"/>
      <c r="L180" s="96" t="n"/>
      <c r="M180" s="96" t="n"/>
      <c r="N180" s="96" t="n"/>
      <c r="O180" s="96" t="n"/>
      <c r="P180" s="96" t="n"/>
      <c r="Q180" s="95" t="n"/>
      <c r="R180" s="95" t="n"/>
      <c r="S180" s="95" t="n"/>
      <c r="T180" s="95" t="n"/>
      <c r="U180" s="95" t="n"/>
      <c r="V180" s="95" t="n"/>
      <c r="W180" s="95" t="n"/>
      <c r="X180" s="95" t="n"/>
      <c r="Y180" s="95" t="n"/>
      <c r="Z180" s="95" t="n"/>
    </row>
    <row r="181">
      <c r="B181" s="123" t="n"/>
      <c r="C181" s="124" t="n"/>
      <c r="D181" s="125" t="n"/>
      <c r="E181" s="125" t="n"/>
      <c r="F181" s="125" t="n"/>
      <c r="G181" s="125" t="n"/>
      <c r="H181" s="153" t="n"/>
      <c r="I181" s="126" t="n"/>
      <c r="J181" s="121" t="n"/>
      <c r="K181" s="95" t="n"/>
      <c r="L181" s="96" t="n"/>
      <c r="M181" s="96" t="n"/>
      <c r="N181" s="96" t="n"/>
      <c r="O181" s="96" t="n"/>
      <c r="P181" s="96" t="n"/>
      <c r="Q181" s="95" t="n"/>
      <c r="R181" s="95" t="n"/>
      <c r="S181" s="95" t="n"/>
      <c r="T181" s="95" t="n"/>
      <c r="U181" s="95" t="n"/>
      <c r="V181" s="95" t="n"/>
      <c r="W181" s="95" t="n"/>
      <c r="X181" s="95" t="n"/>
      <c r="Y181" s="95" t="n"/>
      <c r="Z181" s="95" t="n"/>
    </row>
    <row r="182" ht="15" customHeight="1" s="721">
      <c r="A182" s="509" t="inlineStr">
        <is>
          <t>V-ST-B-1-1</t>
        </is>
      </c>
      <c r="B182" s="773">
        <f>INDEX('imp-questions'!D:D, MATCH(A182, 'imp-questions'!A:A, 0))</f>
        <v/>
      </c>
      <c r="C182" s="186">
        <f>INDEX('imp-questions'!E:E, MATCH(A182, 'imp-questions'!A:A, 0))</f>
        <v/>
      </c>
      <c r="D182" s="112">
        <f>INDEX('imp-questions'!F:F, MATCH(A182, 'imp-questions'!A:A, 0))</f>
        <v/>
      </c>
      <c r="E182" s="113">
        <f>CHAR(65+INDEX('imp-questions'!H:H, MATCH(A182, 'imp-questions'!A:A, 0)))</f>
        <v/>
      </c>
      <c r="F182" s="150" t="n"/>
      <c r="G182" s="135">
        <f>IFERROR(INDEX(INDIRECT("Ans" &amp; E182 &amp; "TBL"), MATCH(F182, INDEX(INDIRECT("Ans" &amp; E182 &amp; "TBL"), 0, 1), 0), 2), 0)</f>
        <v/>
      </c>
      <c r="H182" s="155" t="n"/>
      <c r="I182" s="499" t="n"/>
      <c r="J182" s="121" t="n"/>
      <c r="K182" s="95" t="n"/>
      <c r="L182" s="96" t="n"/>
      <c r="M182" s="96" t="n"/>
      <c r="N182" s="96" t="n"/>
      <c r="O182" s="96" t="n"/>
      <c r="P182" s="96" t="n"/>
      <c r="Q182" s="95" t="n"/>
      <c r="R182" s="95" t="n"/>
      <c r="S182" s="95" t="n"/>
      <c r="T182" s="95" t="n"/>
      <c r="U182" s="95" t="n"/>
      <c r="V182" s="95" t="n"/>
      <c r="W182" s="95" t="n"/>
      <c r="X182" s="95" t="n"/>
      <c r="Y182" s="95" t="n"/>
      <c r="Z182" s="95" t="n"/>
    </row>
    <row r="183" ht="42" customHeight="1" s="721">
      <c r="B183" s="742" t="n"/>
      <c r="C183" s="443" t="n"/>
      <c r="D183" s="444">
        <f>INDEX('imp-questions'!G:G, MATCH(A182, 'imp-questions'!A:A, 0))</f>
        <v/>
      </c>
      <c r="E183" s="445" t="n"/>
      <c r="F183" s="446" t="n"/>
      <c r="G183" s="137" t="n"/>
      <c r="H183" s="138" t="n"/>
      <c r="I183" s="758" t="n"/>
      <c r="J183" s="121" t="n"/>
      <c r="K183" s="95" t="n"/>
      <c r="L183" s="96" t="n"/>
      <c r="M183" s="96" t="n"/>
      <c r="N183" s="96" t="n"/>
      <c r="O183" s="96" t="n"/>
      <c r="P183" s="96" t="n"/>
      <c r="Q183" s="95" t="n"/>
      <c r="R183" s="95" t="n"/>
      <c r="S183" s="95" t="n"/>
      <c r="T183" s="95" t="n"/>
      <c r="U183" s="95" t="n"/>
      <c r="V183" s="95" t="n"/>
      <c r="W183" s="95" t="n"/>
      <c r="X183" s="95" t="n"/>
      <c r="Y183" s="95" t="n"/>
      <c r="Z183" s="95" t="n"/>
    </row>
    <row r="184">
      <c r="A184" s="509" t="inlineStr">
        <is>
          <t>V-ST-B-2-1</t>
        </is>
      </c>
      <c r="B184" s="742" t="n"/>
      <c r="C184" s="185">
        <f>INDEX('imp-questions'!E:E, MATCH(A184, 'imp-questions'!A:A, 0))</f>
        <v/>
      </c>
      <c r="D184" s="112">
        <f>INDEX('imp-questions'!F:F, MATCH(A184, 'imp-questions'!A:A, 0))</f>
        <v/>
      </c>
      <c r="E184" s="113">
        <f>CHAR(65+INDEX('imp-questions'!H:H, MATCH(A184, 'imp-questions'!A:A, 0)))</f>
        <v/>
      </c>
      <c r="F184" s="150" t="n"/>
      <c r="G184" s="135">
        <f>IFERROR(INDEX(INDIRECT("Ans" &amp; E184 &amp; "TBL"), MATCH(F184, INDEX(INDIRECT("Ans" &amp; E184 &amp; "TBL"), 0, 1), 0), 2), 0)</f>
        <v/>
      </c>
      <c r="H184" s="155" t="n"/>
      <c r="I184" s="499" t="n"/>
      <c r="J184" s="121" t="n"/>
      <c r="K184" s="95" t="n"/>
      <c r="L184" s="96" t="n"/>
      <c r="M184" s="96" t="n"/>
      <c r="N184" s="96" t="n"/>
      <c r="O184" s="96" t="n"/>
      <c r="P184" s="96" t="n"/>
      <c r="Q184" s="95" t="n"/>
      <c r="R184" s="95" t="n"/>
      <c r="S184" s="95" t="n"/>
      <c r="T184" s="95" t="n"/>
      <c r="U184" s="95" t="n"/>
      <c r="V184" s="95" t="n"/>
      <c r="W184" s="95" t="n"/>
      <c r="X184" s="95" t="n"/>
      <c r="Y184" s="95" t="n"/>
      <c r="Z184" s="95" t="n"/>
    </row>
    <row r="185" ht="56.1" customHeight="1" s="721">
      <c r="B185" s="742" t="n"/>
      <c r="C185" s="443" t="n"/>
      <c r="D185" s="444">
        <f>INDEX('imp-questions'!G:G, MATCH(A184, 'imp-questions'!A:A, 0))</f>
        <v/>
      </c>
      <c r="E185" s="445" t="n"/>
      <c r="F185" s="446" t="n"/>
      <c r="G185" s="137" t="n"/>
      <c r="H185" s="138" t="n"/>
      <c r="I185" s="758" t="n"/>
      <c r="J185" s="121" t="n"/>
      <c r="K185" s="95" t="n"/>
      <c r="L185" s="96" t="n"/>
      <c r="M185" s="96" t="n"/>
      <c r="N185" s="96" t="n"/>
      <c r="O185" s="96" t="n"/>
      <c r="P185" s="96" t="n"/>
      <c r="Q185" s="95" t="n"/>
      <c r="R185" s="95" t="n"/>
      <c r="S185" s="95" t="n"/>
      <c r="T185" s="95" t="n"/>
      <c r="U185" s="95" t="n"/>
      <c r="V185" s="95" t="n"/>
      <c r="W185" s="95" t="n"/>
      <c r="X185" s="95" t="n"/>
      <c r="Y185" s="95" t="n"/>
      <c r="Z185" s="95" t="n"/>
    </row>
    <row r="186">
      <c r="A186" s="509" t="inlineStr">
        <is>
          <t>V-ST-B-3-1</t>
        </is>
      </c>
      <c r="B186" s="742" t="n"/>
      <c r="C186" s="185">
        <f>INDEX('imp-questions'!E:E, MATCH(A186, 'imp-questions'!A:A, 0))</f>
        <v/>
      </c>
      <c r="D186" s="112">
        <f>INDEX('imp-questions'!F:F, MATCH(A186, 'imp-questions'!A:A, 0))</f>
        <v/>
      </c>
      <c r="E186" s="113">
        <f>CHAR(65+INDEX('imp-questions'!H:H, MATCH(A186, 'imp-questions'!A:A, 0)))</f>
        <v/>
      </c>
      <c r="F186" s="191" t="n"/>
      <c r="G186" s="135">
        <f>IFERROR(INDEX(INDIRECT("Ans" &amp; E186 &amp; "TBL"), MATCH(F186, INDEX(INDIRECT("Ans" &amp; E186 &amp; "TBL"), 0, 1), 0), 2), 0)</f>
        <v/>
      </c>
      <c r="H186" s="155" t="n"/>
      <c r="I186" s="499" t="n"/>
      <c r="J186" s="121" t="n"/>
      <c r="K186" s="95" t="n"/>
      <c r="L186" s="96" t="n"/>
      <c r="M186" s="96" t="n"/>
      <c r="N186" s="96" t="n"/>
      <c r="O186" s="96" t="n"/>
      <c r="P186" s="96" t="n"/>
      <c r="Q186" s="95" t="n"/>
      <c r="R186" s="95" t="n"/>
      <c r="S186" s="95" t="n"/>
      <c r="T186" s="95" t="n"/>
      <c r="U186" s="95" t="n"/>
      <c r="V186" s="95" t="n"/>
      <c r="W186" s="95" t="n"/>
      <c r="X186" s="95" t="n"/>
      <c r="Y186" s="95" t="n"/>
      <c r="Z186" s="95" t="n"/>
    </row>
    <row r="187" ht="42" customHeight="1" s="721">
      <c r="B187" s="746" t="n"/>
      <c r="C187" s="443" t="n"/>
      <c r="D187" s="444">
        <f>INDEX('imp-questions'!G:G, MATCH(A186, 'imp-questions'!A:A, 0))</f>
        <v/>
      </c>
      <c r="E187" s="445" t="n"/>
      <c r="F187" s="446" t="n"/>
      <c r="G187" s="137" t="n"/>
      <c r="H187" s="138" t="n"/>
      <c r="I187" s="758" t="n"/>
      <c r="J187" s="121" t="n"/>
      <c r="K187" s="95" t="n"/>
      <c r="L187" s="96" t="n"/>
      <c r="M187" s="96" t="n"/>
      <c r="N187" s="96" t="n"/>
      <c r="O187" s="96" t="n"/>
      <c r="P187" s="96" t="n"/>
      <c r="Q187" s="95" t="n"/>
      <c r="R187" s="95" t="n"/>
      <c r="S187" s="95" t="n"/>
      <c r="T187" s="95" t="n"/>
      <c r="U187" s="95" t="n"/>
      <c r="V187" s="95" t="n"/>
      <c r="W187" s="95" t="n"/>
      <c r="X187" s="95" t="n"/>
      <c r="Y187" s="95" t="n"/>
      <c r="Z187" s="95" t="n"/>
    </row>
    <row r="188" ht="22.15" customHeight="1" s="721">
      <c r="B188" s="775" t="inlineStr">
        <is>
          <t>Operations</t>
        </is>
      </c>
      <c r="C188" s="738" t="n"/>
      <c r="D188" s="738" t="n"/>
      <c r="E188" s="738" t="n"/>
      <c r="F188" s="738" t="n"/>
      <c r="G188" s="738" t="n"/>
      <c r="H188" s="738" t="n"/>
      <c r="I188" s="738" t="n"/>
      <c r="J188" s="738" t="n"/>
      <c r="K188" s="95" t="n"/>
      <c r="L188" s="96" t="n"/>
      <c r="M188" s="96" t="n"/>
      <c r="N188" s="96" t="n"/>
      <c r="O188" s="96" t="n"/>
      <c r="P188" s="96" t="n"/>
      <c r="Q188" s="95" t="n"/>
      <c r="R188" s="95" t="n"/>
      <c r="S188" s="95" t="n"/>
      <c r="T188" s="95" t="n"/>
      <c r="U188" s="95" t="n"/>
      <c r="V188" s="95" t="n"/>
      <c r="W188" s="95" t="n"/>
      <c r="X188" s="95" t="n"/>
      <c r="Y188" s="95" t="n"/>
      <c r="Z188" s="95" t="n"/>
    </row>
    <row r="189">
      <c r="B189" s="776" t="inlineStr">
        <is>
          <t>Incident Management</t>
        </is>
      </c>
      <c r="C189" s="777" t="n"/>
      <c r="D189" s="778" t="n"/>
      <c r="E189" s="193" t="n"/>
      <c r="F189" s="552" t="inlineStr">
        <is>
          <t>Answer</t>
        </is>
      </c>
      <c r="G189" s="552" t="n"/>
      <c r="H189" s="194" t="n"/>
      <c r="I189" s="195" t="inlineStr">
        <is>
          <t>Interview Notes</t>
        </is>
      </c>
      <c r="J189" s="195" t="inlineStr">
        <is>
          <t>Rating</t>
        </is>
      </c>
      <c r="K189" s="95" t="n"/>
      <c r="L189" s="96" t="n"/>
      <c r="M189" s="96" t="n"/>
      <c r="N189" s="96" t="n"/>
      <c r="O189" s="96" t="n"/>
      <c r="P189" s="96" t="n"/>
      <c r="Q189" s="95" t="n"/>
      <c r="R189" s="95" t="n"/>
      <c r="S189" s="95" t="n"/>
      <c r="T189" s="95" t="n"/>
      <c r="U189" s="95" t="n"/>
      <c r="V189" s="95" t="n"/>
      <c r="W189" s="95" t="n"/>
      <c r="X189" s="95" t="n"/>
      <c r="Y189" s="95" t="n"/>
      <c r="Z189" s="95" t="n"/>
    </row>
    <row r="190" ht="12.75" customHeight="1" s="721">
      <c r="A190" s="509" t="inlineStr">
        <is>
          <t>O-IM-A-1-1</t>
        </is>
      </c>
      <c r="B190" s="779">
        <f>INDEX('imp-questions'!D:D, MATCH(A190, 'imp-questions'!A:A, 0))</f>
        <v/>
      </c>
      <c r="C190" s="196">
        <f>INDEX('imp-questions'!E:E, MATCH(A190, 'imp-questions'!A:A, 0))</f>
        <v/>
      </c>
      <c r="D190" s="112">
        <f>INDEX('imp-questions'!F:F, MATCH(A190, 'imp-questions'!A:A, 0))</f>
        <v/>
      </c>
      <c r="E190" s="113">
        <f>CHAR(65+INDEX('imp-questions'!H:H, MATCH(A190, 'imp-questions'!A:A, 0)))</f>
        <v/>
      </c>
      <c r="F190" s="150" t="n"/>
      <c r="G190" s="135">
        <f>IFERROR(INDEX(INDIRECT("Ans" &amp; E190 &amp; "TBL"), MATCH(F190, INDEX(INDIRECT("Ans" &amp; E190 &amp; "TBL"), 0, 1), 0), 2), 0)</f>
        <v/>
      </c>
      <c r="H190" s="127">
        <f>IFERROR(AVERAGE(G190,G197),0)</f>
        <v/>
      </c>
      <c r="I190" s="476" t="n"/>
      <c r="J190" s="559">
        <f>SUM(H190,H192,H194)</f>
        <v/>
      </c>
      <c r="K190" s="95" t="n"/>
      <c r="L190" s="96" t="n"/>
      <c r="M190" s="96" t="n"/>
      <c r="N190" s="96" t="n"/>
      <c r="O190" s="96" t="n"/>
      <c r="P190" s="96" t="n"/>
      <c r="Q190" s="95" t="n"/>
      <c r="R190" s="95" t="n"/>
      <c r="S190" s="95" t="n"/>
      <c r="T190" s="95" t="n"/>
      <c r="U190" s="95" t="n"/>
      <c r="V190" s="95" t="n"/>
      <c r="W190" s="95" t="n"/>
      <c r="X190" s="95" t="n"/>
      <c r="Y190" s="95" t="n"/>
      <c r="Z190" s="95" t="n"/>
    </row>
    <row r="191" ht="42" customHeight="1" s="721">
      <c r="B191" s="742" t="n"/>
      <c r="C191" s="448" t="n"/>
      <c r="D191" s="449">
        <f>INDEX('imp-questions'!G:G, MATCH(A190, 'imp-questions'!A:A, 0))</f>
        <v/>
      </c>
      <c r="E191" s="450" t="n"/>
      <c r="F191" s="451" t="n"/>
      <c r="G191" s="143" t="n"/>
      <c r="H191" s="139" t="n"/>
      <c r="I191" s="754" t="n"/>
      <c r="J191" s="755" t="n"/>
      <c r="K191" s="95" t="n"/>
      <c r="L191" s="96" t="n"/>
      <c r="M191" s="96" t="n"/>
      <c r="N191" s="96" t="n"/>
      <c r="O191" s="96" t="n"/>
      <c r="P191" s="96" t="n"/>
      <c r="Q191" s="95" t="n"/>
      <c r="R191" s="95" t="n"/>
      <c r="S191" s="95" t="n"/>
      <c r="T191" s="95" t="n"/>
      <c r="U191" s="95" t="n"/>
      <c r="V191" s="95" t="n"/>
      <c r="W191" s="95" t="n"/>
      <c r="X191" s="95" t="n"/>
      <c r="Y191" s="95" t="n"/>
      <c r="Z191" s="95" t="n"/>
    </row>
    <row r="192">
      <c r="A192" s="509" t="inlineStr">
        <is>
          <t>O-IM-A-2-1</t>
        </is>
      </c>
      <c r="B192" s="742" t="n"/>
      <c r="C192" s="196">
        <f>INDEX('imp-questions'!E:E, MATCH(A192, 'imp-questions'!A:A, 0))</f>
        <v/>
      </c>
      <c r="D192" s="112">
        <f>INDEX('imp-questions'!F:F, MATCH(A192, 'imp-questions'!A:A, 0))</f>
        <v/>
      </c>
      <c r="E192" s="113">
        <f>CHAR(65+INDEX('imp-questions'!H:H, MATCH(A192, 'imp-questions'!A:A, 0)))</f>
        <v/>
      </c>
      <c r="F192" s="150" t="n"/>
      <c r="G192" s="135">
        <f>IFERROR(INDEX(INDIRECT("Ans" &amp; E192 &amp; "TBL"), MATCH(F192, INDEX(INDIRECT("Ans" &amp; E192 &amp; "TBL"), 0, 1), 0), 2), 0)</f>
        <v/>
      </c>
      <c r="H192" s="127">
        <f>IFERROR(AVERAGE(G192,G199),0)</f>
        <v/>
      </c>
      <c r="I192" s="487" t="n"/>
      <c r="J192" s="141" t="n"/>
      <c r="K192" s="95" t="n"/>
      <c r="L192" s="96" t="n"/>
      <c r="M192" s="96" t="n"/>
      <c r="N192" s="96" t="n"/>
      <c r="O192" s="96" t="n"/>
      <c r="P192" s="96" t="n"/>
      <c r="Q192" s="95" t="n"/>
      <c r="R192" s="95" t="n"/>
      <c r="S192" s="95" t="n"/>
      <c r="T192" s="95" t="n"/>
      <c r="U192" s="95" t="n"/>
      <c r="V192" s="95" t="n"/>
      <c r="W192" s="95" t="n"/>
      <c r="X192" s="95" t="n"/>
      <c r="Y192" s="95" t="n"/>
      <c r="Z192" s="95" t="n"/>
    </row>
    <row r="193" ht="69.95" customHeight="1" s="721">
      <c r="B193" s="742" t="n"/>
      <c r="C193" s="448" t="n"/>
      <c r="D193" s="449">
        <f>INDEX('imp-questions'!G:G, MATCH(A192, 'imp-questions'!A:A, 0))</f>
        <v/>
      </c>
      <c r="E193" s="450" t="n"/>
      <c r="F193" s="452" t="n"/>
      <c r="G193" s="143" t="n"/>
      <c r="H193" s="142" t="n"/>
      <c r="I193" s="756" t="n"/>
      <c r="J193" s="141" t="n"/>
      <c r="K193" s="95" t="n"/>
      <c r="L193" s="96" t="n"/>
      <c r="M193" s="96" t="n"/>
      <c r="N193" s="96" t="n"/>
      <c r="O193" s="96" t="n"/>
      <c r="P193" s="96" t="n"/>
      <c r="Q193" s="95" t="n"/>
      <c r="R193" s="95" t="n"/>
      <c r="S193" s="95" t="n"/>
      <c r="T193" s="95" t="n"/>
      <c r="U193" s="95" t="n"/>
      <c r="V193" s="95" t="n"/>
      <c r="W193" s="95" t="n"/>
      <c r="X193" s="95" t="n"/>
      <c r="Y193" s="95" t="n"/>
      <c r="Z193" s="95" t="n"/>
    </row>
    <row r="194">
      <c r="A194" s="509" t="inlineStr">
        <is>
          <t>O-IM-A-3-1</t>
        </is>
      </c>
      <c r="B194" s="742" t="n"/>
      <c r="C194" s="196">
        <f>INDEX('imp-questions'!E:E, MATCH(A194, 'imp-questions'!A:A, 0))</f>
        <v/>
      </c>
      <c r="D194" s="112">
        <f>INDEX('imp-questions'!F:F, MATCH(A194, 'imp-questions'!A:A, 0))</f>
        <v/>
      </c>
      <c r="E194" s="113">
        <f>CHAR(65+INDEX('imp-questions'!H:H, MATCH(A194, 'imp-questions'!A:A, 0)))</f>
        <v/>
      </c>
      <c r="F194" s="150" t="n"/>
      <c r="G194" s="135">
        <f>IFERROR(INDEX(INDIRECT("Ans" &amp; E194 &amp; "TBL"), MATCH(F194, INDEX(INDIRECT("Ans" &amp; E194 &amp; "TBL"), 0, 1), 0), 2), 0)</f>
        <v/>
      </c>
      <c r="H194" s="127">
        <f>IFERROR(AVERAGE(G194,G201),0)</f>
        <v/>
      </c>
      <c r="I194" s="478" t="n"/>
      <c r="J194" s="141" t="n"/>
      <c r="K194" s="95" t="n"/>
      <c r="L194" s="96" t="n"/>
      <c r="M194" s="96" t="n"/>
      <c r="N194" s="96" t="n"/>
      <c r="O194" s="96" t="n"/>
      <c r="P194" s="96" t="n"/>
      <c r="Q194" s="95" t="n"/>
      <c r="R194" s="95" t="n"/>
      <c r="S194" s="95" t="n"/>
      <c r="T194" s="95" t="n"/>
      <c r="U194" s="95" t="n"/>
      <c r="V194" s="95" t="n"/>
      <c r="W194" s="95" t="n"/>
      <c r="X194" s="95" t="n"/>
      <c r="Y194" s="95" t="n"/>
      <c r="Z194" s="95" t="n"/>
    </row>
    <row r="195" ht="27.95" customHeight="1" s="721">
      <c r="B195" s="746" t="n"/>
      <c r="C195" s="448" t="n"/>
      <c r="D195" s="449">
        <f>INDEX('imp-questions'!G:G, MATCH(A194, 'imp-questions'!A:A, 0))</f>
        <v/>
      </c>
      <c r="E195" s="450" t="n"/>
      <c r="F195" s="452" t="n"/>
      <c r="G195" s="174" t="n"/>
      <c r="H195" s="197" t="n"/>
      <c r="I195" s="756" t="n"/>
      <c r="J195" s="141" t="n"/>
      <c r="K195" s="95" t="n"/>
      <c r="L195" s="96" t="n"/>
      <c r="M195" s="96" t="n"/>
      <c r="N195" s="96" t="n"/>
      <c r="O195" s="96" t="n"/>
      <c r="P195" s="96" t="n"/>
      <c r="Q195" s="95" t="n"/>
      <c r="R195" s="95" t="n"/>
      <c r="S195" s="95" t="n"/>
      <c r="T195" s="95" t="n"/>
      <c r="U195" s="95" t="n"/>
      <c r="V195" s="95" t="n"/>
      <c r="W195" s="95" t="n"/>
      <c r="X195" s="95" t="n"/>
      <c r="Y195" s="95" t="n"/>
      <c r="Z195" s="95" t="n"/>
    </row>
    <row r="196">
      <c r="B196" s="164" t="n"/>
      <c r="C196" s="124" t="n"/>
      <c r="D196" s="125" t="n"/>
      <c r="E196" s="125" t="n"/>
      <c r="F196" s="125" t="n"/>
      <c r="G196" s="125" t="n"/>
      <c r="H196" s="125" t="n"/>
      <c r="I196" s="165" t="n"/>
      <c r="J196" s="121" t="n"/>
      <c r="K196" s="95" t="n"/>
      <c r="L196" s="96" t="n"/>
      <c r="M196" s="96" t="n"/>
      <c r="N196" s="96" t="n"/>
      <c r="O196" s="96" t="n"/>
      <c r="P196" s="96" t="n"/>
      <c r="Q196" s="95" t="n"/>
      <c r="R196" s="95" t="n"/>
      <c r="S196" s="95" t="n"/>
      <c r="T196" s="95" t="n"/>
      <c r="U196" s="95" t="n"/>
      <c r="V196" s="95" t="n"/>
      <c r="W196" s="95" t="n"/>
      <c r="X196" s="95" t="n"/>
      <c r="Y196" s="95" t="n"/>
      <c r="Z196" s="95" t="n"/>
    </row>
    <row r="197" ht="15" customHeight="1" s="721">
      <c r="A197" s="509" t="inlineStr">
        <is>
          <t>O-IM-B-1-1</t>
        </is>
      </c>
      <c r="B197" s="779">
        <f>INDEX('imp-questions'!D:D, MATCH(A197, 'imp-questions'!A:A, 0))</f>
        <v/>
      </c>
      <c r="C197" s="198">
        <f>INDEX('imp-questions'!E:E, MATCH(A197, 'imp-questions'!A:A, 0))</f>
        <v/>
      </c>
      <c r="D197" s="112">
        <f>INDEX('imp-questions'!F:F, MATCH(A197, 'imp-questions'!A:A, 0))</f>
        <v/>
      </c>
      <c r="E197" s="113">
        <f>CHAR(65+INDEX('imp-questions'!H:H, MATCH(A197, 'imp-questions'!A:A, 0)))</f>
        <v/>
      </c>
      <c r="F197" s="114" t="n"/>
      <c r="G197" s="135">
        <f>IFERROR(INDEX(INDIRECT("Ans" &amp; E197 &amp; "TBL"), MATCH(F197, INDEX(INDIRECT("Ans" &amp; E197 &amp; "TBL"), 0, 1), 0), 2), 0)</f>
        <v/>
      </c>
      <c r="H197" s="127" t="n"/>
      <c r="I197" s="740" t="n"/>
      <c r="J197" s="121" t="n"/>
      <c r="K197" s="95" t="n"/>
      <c r="L197" s="96" t="n"/>
      <c r="M197" s="96" t="n"/>
      <c r="N197" s="96" t="n"/>
      <c r="O197" s="96" t="n"/>
      <c r="P197" s="96" t="n"/>
      <c r="Q197" s="95" t="n"/>
      <c r="R197" s="95" t="n"/>
      <c r="S197" s="95" t="n"/>
      <c r="T197" s="95" t="n"/>
      <c r="U197" s="95" t="n"/>
      <c r="V197" s="95" t="n"/>
      <c r="W197" s="95" t="n"/>
      <c r="X197" s="95" t="n"/>
      <c r="Y197" s="95" t="n"/>
      <c r="Z197" s="95" t="n"/>
    </row>
    <row r="198" ht="27.95" customHeight="1" s="721">
      <c r="B198" s="742" t="n"/>
      <c r="C198" s="448" t="n"/>
      <c r="D198" s="449">
        <f>INDEX('imp-questions'!G:G, MATCH(A197, 'imp-questions'!A:A, 0))</f>
        <v/>
      </c>
      <c r="E198" s="450" t="n"/>
      <c r="F198" s="451" t="n"/>
      <c r="G198" s="143" t="n"/>
      <c r="H198" s="144" t="n"/>
      <c r="I198" s="743" t="n"/>
      <c r="J198" s="121" t="n"/>
      <c r="K198" s="95" t="n"/>
      <c r="L198" s="96" t="n"/>
      <c r="M198" s="96" t="n"/>
      <c r="N198" s="96" t="n"/>
      <c r="O198" s="96" t="n"/>
      <c r="P198" s="96" t="n"/>
      <c r="Q198" s="95" t="n"/>
      <c r="R198" s="95" t="n"/>
      <c r="S198" s="95" t="n"/>
      <c r="T198" s="95" t="n"/>
      <c r="U198" s="95" t="n"/>
      <c r="V198" s="95" t="n"/>
      <c r="W198" s="95" t="n"/>
      <c r="X198" s="95" t="n"/>
      <c r="Y198" s="95" t="n"/>
      <c r="Z198" s="95" t="n"/>
    </row>
    <row r="199">
      <c r="A199" s="509" t="inlineStr">
        <is>
          <t>O-IM-B-2-1</t>
        </is>
      </c>
      <c r="B199" s="742" t="n"/>
      <c r="C199" s="196">
        <f>INDEX('imp-questions'!E:E, MATCH(A199, 'imp-questions'!A:A, 0))</f>
        <v/>
      </c>
      <c r="D199" s="112">
        <f>INDEX('imp-questions'!F:F, MATCH(A199, 'imp-questions'!A:A, 0))</f>
        <v/>
      </c>
      <c r="E199" s="113">
        <f>CHAR(65+INDEX('imp-questions'!H:H, MATCH(A199, 'imp-questions'!A:A, 0)))</f>
        <v/>
      </c>
      <c r="F199" s="118" t="n"/>
      <c r="G199" s="135">
        <f>IFERROR(INDEX(INDIRECT("Ans" &amp; E199 &amp; "TBL"), MATCH(F199, INDEX(INDIRECT("Ans" &amp; E199 &amp; "TBL"), 0, 1), 0), 2), 0)</f>
        <v/>
      </c>
      <c r="H199" s="127" t="n"/>
      <c r="I199" s="740" t="n"/>
      <c r="J199" s="121" t="n"/>
      <c r="K199" s="95" t="n"/>
      <c r="L199" s="96" t="n"/>
      <c r="M199" s="96" t="n"/>
      <c r="N199" s="96" t="n"/>
      <c r="O199" s="96" t="n"/>
      <c r="P199" s="96" t="n"/>
      <c r="Q199" s="95" t="n"/>
      <c r="R199" s="95" t="n"/>
      <c r="S199" s="95" t="n"/>
      <c r="T199" s="95" t="n"/>
      <c r="U199" s="95" t="n"/>
      <c r="V199" s="95" t="n"/>
      <c r="W199" s="95" t="n"/>
      <c r="X199" s="95" t="n"/>
      <c r="Y199" s="95" t="n"/>
      <c r="Z199" s="95" t="n"/>
    </row>
    <row r="200" ht="56.1" customHeight="1" s="721">
      <c r="B200" s="742" t="n"/>
      <c r="C200" s="448" t="n"/>
      <c r="D200" s="449">
        <f>INDEX('imp-questions'!G:G, MATCH(A199, 'imp-questions'!A:A, 0))</f>
        <v/>
      </c>
      <c r="E200" s="450" t="n"/>
      <c r="F200" s="451" t="n"/>
      <c r="G200" s="143" t="n"/>
      <c r="H200" s="144" t="n"/>
      <c r="I200" s="743" t="n"/>
      <c r="J200" s="121" t="n"/>
      <c r="K200" s="95" t="n"/>
      <c r="L200" s="96" t="n"/>
      <c r="M200" s="96" t="n"/>
      <c r="N200" s="96" t="n"/>
      <c r="O200" s="96" t="n"/>
      <c r="P200" s="96" t="n"/>
      <c r="Q200" s="95" t="n"/>
      <c r="R200" s="95" t="n"/>
      <c r="S200" s="95" t="n"/>
      <c r="T200" s="95" t="n"/>
      <c r="U200" s="95" t="n"/>
      <c r="V200" s="95" t="n"/>
      <c r="W200" s="95" t="n"/>
      <c r="X200" s="95" t="n"/>
      <c r="Y200" s="95" t="n"/>
      <c r="Z200" s="95" t="n"/>
    </row>
    <row r="201">
      <c r="A201" s="509" t="inlineStr">
        <is>
          <t>O-IM-B-3-1</t>
        </is>
      </c>
      <c r="B201" s="742" t="n"/>
      <c r="C201" s="196">
        <f>INDEX('imp-questions'!E:E, MATCH(A201, 'imp-questions'!A:A, 0))</f>
        <v/>
      </c>
      <c r="D201" s="112">
        <f>INDEX('imp-questions'!F:F, MATCH(A201, 'imp-questions'!A:A, 0))</f>
        <v/>
      </c>
      <c r="E201" s="113">
        <f>CHAR(65+INDEX('imp-questions'!H:H, MATCH(A201, 'imp-questions'!A:A, 0)))</f>
        <v/>
      </c>
      <c r="F201" s="118" t="n"/>
      <c r="G201" s="135">
        <f>IFERROR(INDEX(INDIRECT("Ans" &amp; E201 &amp; "TBL"), MATCH(F201, INDEX(INDIRECT("Ans" &amp; E201 &amp; "TBL"), 0, 1), 0), 2), 0)</f>
        <v/>
      </c>
      <c r="H201" s="127" t="n"/>
      <c r="I201" s="740" t="n"/>
      <c r="J201" s="121" t="n"/>
      <c r="K201" s="95" t="n"/>
      <c r="L201" s="96" t="n"/>
      <c r="M201" s="96" t="n"/>
      <c r="N201" s="96" t="n"/>
      <c r="O201" s="96" t="n"/>
      <c r="P201" s="96" t="n"/>
      <c r="Q201" s="95" t="n"/>
      <c r="R201" s="95" t="n"/>
      <c r="S201" s="95" t="n"/>
      <c r="T201" s="95" t="n"/>
      <c r="U201" s="95" t="n"/>
      <c r="V201" s="95" t="n"/>
      <c r="W201" s="95" t="n"/>
      <c r="X201" s="95" t="n"/>
      <c r="Y201" s="95" t="n"/>
      <c r="Z201" s="95" t="n"/>
    </row>
    <row r="202" ht="27.95" customHeight="1" s="721">
      <c r="B202" s="746" t="n"/>
      <c r="C202" s="448" t="n"/>
      <c r="D202" s="453">
        <f>INDEX('imp-questions'!G:G, MATCH(A201, 'imp-questions'!A:A, 0))</f>
        <v/>
      </c>
      <c r="E202" s="450" t="n"/>
      <c r="F202" s="451" t="n"/>
      <c r="G202" s="143" t="n"/>
      <c r="H202" s="144" t="n"/>
      <c r="I202" s="743" t="n"/>
      <c r="J202" s="121" t="n"/>
      <c r="K202" s="95" t="n"/>
      <c r="L202" s="96" t="n"/>
      <c r="M202" s="96" t="n"/>
      <c r="N202" s="96" t="n"/>
      <c r="O202" s="96" t="n"/>
      <c r="P202" s="96" t="n"/>
      <c r="Q202" s="95" t="n"/>
      <c r="R202" s="95" t="n"/>
      <c r="S202" s="95" t="n"/>
      <c r="T202" s="95" t="n"/>
      <c r="U202" s="95" t="n"/>
      <c r="V202" s="95" t="n"/>
      <c r="W202" s="95" t="n"/>
      <c r="X202" s="95" t="n"/>
      <c r="Y202" s="95" t="n"/>
      <c r="Z202" s="95" t="n"/>
    </row>
    <row r="203">
      <c r="B203" s="577" t="inlineStr">
        <is>
          <t>Environment Management</t>
        </is>
      </c>
      <c r="C203" s="769" t="n"/>
      <c r="D203" s="770" t="n"/>
      <c r="E203" s="199" t="n"/>
      <c r="F203" s="200" t="inlineStr">
        <is>
          <t>Answer</t>
        </is>
      </c>
      <c r="G203" s="200" t="n"/>
      <c r="H203" s="201" t="n"/>
      <c r="I203" s="195" t="inlineStr">
        <is>
          <t>Interview Notes</t>
        </is>
      </c>
      <c r="J203" s="195" t="inlineStr">
        <is>
          <t>Rating</t>
        </is>
      </c>
      <c r="K203" s="95" t="n"/>
      <c r="L203" s="96" t="n"/>
      <c r="M203" s="96" t="n"/>
      <c r="N203" s="96" t="n"/>
      <c r="O203" s="96" t="n"/>
      <c r="P203" s="96" t="n"/>
      <c r="Q203" s="95" t="n"/>
      <c r="R203" s="95" t="n"/>
      <c r="S203" s="95" t="n"/>
      <c r="T203" s="95" t="n"/>
      <c r="U203" s="95" t="n"/>
      <c r="V203" s="95" t="n"/>
      <c r="W203" s="95" t="n"/>
      <c r="X203" s="95" t="n"/>
      <c r="Y203" s="95" t="n"/>
      <c r="Z203" s="95" t="n"/>
    </row>
    <row r="204" ht="30" customHeight="1" s="721">
      <c r="A204" s="509" t="inlineStr">
        <is>
          <t>O-EM-A-1-1</t>
        </is>
      </c>
      <c r="B204" s="576">
        <f>INDEX('imp-questions'!D:D, MATCH(A204, 'imp-questions'!A:A, 0))</f>
        <v/>
      </c>
      <c r="C204" s="198">
        <f>INDEX('imp-questions'!E:E, MATCH(A204, 'imp-questions'!A:A, 0))</f>
        <v/>
      </c>
      <c r="D204" s="131">
        <f>INDEX('imp-questions'!F:F, MATCH(A204, 'imp-questions'!A:A, 0))</f>
        <v/>
      </c>
      <c r="E204" s="113">
        <f>CHAR(65+INDEX('imp-questions'!H:H, MATCH(A204, 'imp-questions'!A:A, 0)))</f>
        <v/>
      </c>
      <c r="F204" s="150" t="n"/>
      <c r="G204" s="135">
        <f>IFERROR(INDEX(INDIRECT("Ans" &amp; E204 &amp; "TBL"), MATCH(F204, INDEX(INDIRECT("Ans" &amp; E204 &amp; "TBL"), 0, 1), 0), 2), 0)</f>
        <v/>
      </c>
      <c r="H204" s="127">
        <f>IFERROR(AVERAGE(G204,G211),0)</f>
        <v/>
      </c>
      <c r="I204" s="476" t="n"/>
      <c r="J204" s="559">
        <f>SUM(H204,H206,H208)</f>
        <v/>
      </c>
      <c r="K204" s="95" t="n"/>
      <c r="L204" s="96" t="n"/>
      <c r="M204" s="96" t="n"/>
      <c r="N204" s="96" t="n"/>
      <c r="O204" s="96" t="n"/>
      <c r="P204" s="96" t="n"/>
      <c r="Q204" s="95" t="n"/>
      <c r="R204" s="95" t="n"/>
      <c r="S204" s="95" t="n"/>
      <c r="T204" s="95" t="n"/>
      <c r="U204" s="95" t="n"/>
      <c r="V204" s="95" t="n"/>
      <c r="W204" s="95" t="n"/>
      <c r="X204" s="95" t="n"/>
      <c r="Y204" s="95" t="n"/>
      <c r="Z204" s="95" t="n"/>
    </row>
    <row r="205" ht="27.95" customHeight="1" s="721">
      <c r="B205" s="742" t="n"/>
      <c r="C205" s="448" t="n"/>
      <c r="D205" s="449">
        <f>INDEX('imp-questions'!G:G, MATCH(A204, 'imp-questions'!A:A, 0))</f>
        <v/>
      </c>
      <c r="E205" s="450" t="n"/>
      <c r="F205" s="451" t="n"/>
      <c r="G205" s="143" t="n"/>
      <c r="H205" s="139" t="n"/>
      <c r="I205" s="754" t="n"/>
      <c r="J205" s="755" t="n"/>
      <c r="K205" s="95" t="n"/>
      <c r="L205" s="96" t="n"/>
      <c r="M205" s="96" t="n"/>
      <c r="N205" s="96" t="n"/>
      <c r="O205" s="96" t="n"/>
      <c r="P205" s="96" t="n"/>
      <c r="Q205" s="95" t="n"/>
      <c r="R205" s="95" t="n"/>
      <c r="S205" s="95" t="n"/>
      <c r="T205" s="95" t="n"/>
      <c r="U205" s="95" t="n"/>
      <c r="V205" s="95" t="n"/>
      <c r="W205" s="95" t="n"/>
      <c r="X205" s="95" t="n"/>
      <c r="Y205" s="95" t="n"/>
      <c r="Z205" s="95" t="n"/>
    </row>
    <row r="206">
      <c r="A206" s="509" t="inlineStr">
        <is>
          <t>O-EM-A-2-1</t>
        </is>
      </c>
      <c r="B206" s="742" t="n"/>
      <c r="C206" s="196">
        <f>INDEX('imp-questions'!E:E, MATCH(A206, 'imp-questions'!A:A, 0))</f>
        <v/>
      </c>
      <c r="D206" s="112">
        <f>INDEX('imp-questions'!F:F, MATCH(A206, 'imp-questions'!A:A, 0))</f>
        <v/>
      </c>
      <c r="E206" s="113">
        <f>CHAR(65+INDEX('imp-questions'!H:H, MATCH(A206, 'imp-questions'!A:A, 0)))</f>
        <v/>
      </c>
      <c r="F206" s="118" t="n"/>
      <c r="G206" s="135">
        <f>IFERROR(INDEX(INDIRECT("Ans" &amp; E206 &amp; "TBL"), MATCH(F206, INDEX(INDIRECT("Ans" &amp; E206 &amp; "TBL"), 0, 1), 0), 2), 0)</f>
        <v/>
      </c>
      <c r="H206" s="127">
        <f>IFERROR(AVERAGE(G206,G213),0)</f>
        <v/>
      </c>
      <c r="I206" s="487" t="n"/>
      <c r="J206" s="141" t="n"/>
      <c r="K206" s="95" t="n"/>
      <c r="L206" s="96" t="n"/>
      <c r="M206" s="96" t="n"/>
      <c r="N206" s="96" t="n"/>
      <c r="O206" s="96" t="n"/>
      <c r="P206" s="96" t="n"/>
      <c r="Q206" s="95" t="n"/>
      <c r="R206" s="95" t="n"/>
      <c r="S206" s="95" t="n"/>
      <c r="T206" s="95" t="n"/>
      <c r="U206" s="95" t="n"/>
      <c r="V206" s="95" t="n"/>
      <c r="W206" s="95" t="n"/>
      <c r="X206" s="95" t="n"/>
      <c r="Y206" s="95" t="n"/>
      <c r="Z206" s="95" t="n"/>
    </row>
    <row r="207" ht="56.1" customHeight="1" s="721">
      <c r="B207" s="742" t="n"/>
      <c r="C207" s="448" t="n"/>
      <c r="D207" s="449">
        <f>INDEX('imp-questions'!G:G, MATCH(A206, 'imp-questions'!A:A, 0))</f>
        <v/>
      </c>
      <c r="E207" s="450" t="n"/>
      <c r="F207" s="451" t="n"/>
      <c r="G207" s="143" t="n"/>
      <c r="H207" s="142" t="n"/>
      <c r="I207" s="756" t="n"/>
      <c r="J207" s="141" t="n"/>
      <c r="K207" s="95" t="n"/>
      <c r="L207" s="96" t="n"/>
      <c r="M207" s="96" t="n"/>
      <c r="N207" s="96" t="n"/>
      <c r="O207" s="96" t="n"/>
      <c r="P207" s="96" t="n"/>
      <c r="Q207" s="95" t="n"/>
      <c r="R207" s="95" t="n"/>
      <c r="S207" s="95" t="n"/>
      <c r="T207" s="95" t="n"/>
      <c r="U207" s="95" t="n"/>
      <c r="V207" s="95" t="n"/>
      <c r="W207" s="95" t="n"/>
      <c r="X207" s="95" t="n"/>
      <c r="Y207" s="95" t="n"/>
      <c r="Z207" s="95" t="n"/>
    </row>
    <row r="208">
      <c r="A208" s="509" t="inlineStr">
        <is>
          <t>O-EM-A-3-1</t>
        </is>
      </c>
      <c r="B208" s="742" t="n"/>
      <c r="C208" s="196">
        <f>INDEX('imp-questions'!E:E, MATCH(A208, 'imp-questions'!A:A, 0))</f>
        <v/>
      </c>
      <c r="D208" s="112">
        <f>INDEX('imp-questions'!F:F, MATCH(A208, 'imp-questions'!A:A, 0))</f>
        <v/>
      </c>
      <c r="E208" s="113">
        <f>CHAR(65+INDEX('imp-questions'!H:H, MATCH(A208, 'imp-questions'!A:A, 0)))</f>
        <v/>
      </c>
      <c r="F208" s="118" t="n"/>
      <c r="G208" s="135">
        <f>IFERROR(INDEX(INDIRECT("Ans" &amp; E208 &amp; "TBL"), MATCH(F208, INDEX(INDIRECT("Ans" &amp; E208 &amp; "TBL"), 0, 1), 0), 2), 0)</f>
        <v/>
      </c>
      <c r="H208" s="127">
        <f>IFERROR(AVERAGE(G208,G215),0)</f>
        <v/>
      </c>
      <c r="I208" s="478" t="n"/>
      <c r="J208" s="141" t="n"/>
      <c r="K208" s="95" t="n"/>
      <c r="L208" s="96" t="n"/>
      <c r="M208" s="96" t="n"/>
      <c r="N208" s="96" t="n"/>
      <c r="O208" s="96" t="n"/>
      <c r="P208" s="96" t="n"/>
      <c r="Q208" s="95" t="n"/>
      <c r="R208" s="95" t="n"/>
      <c r="S208" s="95" t="n"/>
      <c r="T208" s="95" t="n"/>
      <c r="U208" s="95" t="n"/>
      <c r="V208" s="95" t="n"/>
      <c r="W208" s="95" t="n"/>
      <c r="X208" s="95" t="n"/>
      <c r="Y208" s="95" t="n"/>
      <c r="Z208" s="95" t="n"/>
    </row>
    <row r="209" ht="56.1" customHeight="1" s="721">
      <c r="B209" s="746" t="n"/>
      <c r="C209" s="448" t="n"/>
      <c r="D209" s="449">
        <f>INDEX('imp-questions'!G:G, MATCH(A208, 'imp-questions'!A:A, 0))</f>
        <v/>
      </c>
      <c r="E209" s="450" t="n"/>
      <c r="F209" s="451" t="n"/>
      <c r="G209" s="143" t="n"/>
      <c r="H209" s="142" t="n"/>
      <c r="I209" s="756" t="n"/>
      <c r="J209" s="141" t="n"/>
      <c r="K209" s="95" t="n"/>
      <c r="L209" s="96" t="n"/>
      <c r="M209" s="96" t="n"/>
      <c r="N209" s="96" t="n"/>
      <c r="O209" s="96" t="n"/>
      <c r="P209" s="96" t="n"/>
      <c r="Q209" s="95" t="n"/>
      <c r="R209" s="95" t="n"/>
      <c r="S209" s="95" t="n"/>
      <c r="T209" s="95" t="n"/>
      <c r="U209" s="95" t="n"/>
      <c r="V209" s="95" t="n"/>
      <c r="W209" s="95" t="n"/>
      <c r="X209" s="95" t="n"/>
      <c r="Y209" s="95" t="n"/>
      <c r="Z209" s="95" t="n"/>
    </row>
    <row r="210">
      <c r="B210" s="164" t="n"/>
      <c r="C210" s="124" t="n"/>
      <c r="D210" s="125" t="n"/>
      <c r="E210" s="125" t="n"/>
      <c r="F210" s="125" t="n"/>
      <c r="G210" s="202" t="n"/>
      <c r="H210" s="125" t="n"/>
      <c r="I210" s="165" t="n"/>
      <c r="J210" s="121" t="n"/>
      <c r="K210" s="95" t="n"/>
      <c r="L210" s="96" t="n"/>
      <c r="M210" s="96" t="n"/>
      <c r="N210" s="96" t="n"/>
      <c r="O210" s="96" t="n"/>
      <c r="P210" s="96" t="n"/>
      <c r="Q210" s="95" t="n"/>
      <c r="R210" s="95" t="n"/>
      <c r="S210" s="95" t="n"/>
      <c r="T210" s="95" t="n"/>
      <c r="U210" s="95" t="n"/>
      <c r="V210" s="95" t="n"/>
      <c r="W210" s="95" t="n"/>
      <c r="X210" s="95" t="n"/>
      <c r="Y210" s="95" t="n"/>
      <c r="Z210" s="95" t="n"/>
    </row>
    <row r="211" ht="15" customHeight="1" s="721">
      <c r="A211" s="509" t="inlineStr">
        <is>
          <t>O-EM-B-1-1</t>
        </is>
      </c>
      <c r="B211" s="779">
        <f>INDEX('imp-questions'!D:D, MATCH(A211, 'imp-questions'!A:A, 0))</f>
        <v/>
      </c>
      <c r="C211" s="198">
        <f>INDEX('imp-questions'!E:E, MATCH(A211, 'imp-questions'!A:A, 0))</f>
        <v/>
      </c>
      <c r="D211" s="112">
        <f>INDEX('imp-questions'!F:F, MATCH(A211, 'imp-questions'!A:A, 0))</f>
        <v/>
      </c>
      <c r="E211" s="113">
        <f>CHAR(65+INDEX('imp-questions'!H:H, MATCH(A211, 'imp-questions'!A:A, 0)))</f>
        <v/>
      </c>
      <c r="F211" s="114" t="n"/>
      <c r="G211" s="135">
        <f>IFERROR(INDEX(INDIRECT("Ans" &amp; E211 &amp; "TBL"), MATCH(F211, INDEX(INDIRECT("Ans" &amp; E211 &amp; "TBL"), 0, 1), 0), 2), 0)</f>
        <v/>
      </c>
      <c r="H211" s="127" t="n"/>
      <c r="I211" s="740" t="n"/>
      <c r="J211" s="121" t="n"/>
      <c r="K211" s="95" t="n"/>
      <c r="L211" s="96" t="n"/>
      <c r="M211" s="96" t="n"/>
      <c r="N211" s="96" t="n"/>
      <c r="O211" s="96" t="n"/>
      <c r="P211" s="96" t="n"/>
      <c r="Q211" s="95" t="n"/>
      <c r="R211" s="95" t="n"/>
      <c r="S211" s="95" t="n"/>
      <c r="T211" s="95" t="n"/>
      <c r="U211" s="95" t="n"/>
      <c r="V211" s="95" t="n"/>
      <c r="W211" s="95" t="n"/>
      <c r="X211" s="95" t="n"/>
      <c r="Y211" s="95" t="n"/>
      <c r="Z211" s="95" t="n"/>
    </row>
    <row r="212" ht="27.95" customHeight="1" s="721">
      <c r="B212" s="742" t="n"/>
      <c r="C212" s="448" t="n"/>
      <c r="D212" s="449">
        <f>INDEX('imp-questions'!G:G, MATCH(A211, 'imp-questions'!A:A, 0))</f>
        <v/>
      </c>
      <c r="E212" s="450" t="n"/>
      <c r="F212" s="451" t="n"/>
      <c r="G212" s="143" t="n"/>
      <c r="H212" s="144" t="n"/>
      <c r="I212" s="743" t="n"/>
      <c r="J212" s="121" t="n"/>
      <c r="K212" s="95" t="n"/>
      <c r="L212" s="96" t="n"/>
      <c r="M212" s="96" t="n"/>
      <c r="N212" s="96" t="n"/>
      <c r="O212" s="96" t="n"/>
      <c r="P212" s="96" t="n"/>
      <c r="Q212" s="95" t="n"/>
      <c r="R212" s="95" t="n"/>
      <c r="S212" s="95" t="n"/>
      <c r="T212" s="95" t="n"/>
      <c r="U212" s="95" t="n"/>
      <c r="V212" s="95" t="n"/>
      <c r="W212" s="95" t="n"/>
      <c r="X212" s="95" t="n"/>
      <c r="Y212" s="95" t="n"/>
      <c r="Z212" s="95" t="n"/>
    </row>
    <row r="213">
      <c r="A213" s="509" t="inlineStr">
        <is>
          <t>O-EM-B-2-1</t>
        </is>
      </c>
      <c r="B213" s="742" t="n"/>
      <c r="C213" s="196">
        <f>INDEX('imp-questions'!E:E, MATCH(A213, 'imp-questions'!A:A, 0))</f>
        <v/>
      </c>
      <c r="D213" s="112">
        <f>INDEX('imp-questions'!F:F, MATCH(A213, 'imp-questions'!A:A, 0))</f>
        <v/>
      </c>
      <c r="E213" s="113">
        <f>CHAR(65+INDEX('imp-questions'!H:H, MATCH(A213, 'imp-questions'!A:A, 0)))</f>
        <v/>
      </c>
      <c r="F213" s="118" t="n"/>
      <c r="G213" s="135">
        <f>IFERROR(INDEX(INDIRECT("Ans" &amp; E213 &amp; "TBL"), MATCH(F213, INDEX(INDIRECT("Ans" &amp; E213 &amp; "TBL"), 0, 1), 0), 2), 0)</f>
        <v/>
      </c>
      <c r="H213" s="127" t="n"/>
      <c r="I213" s="740" t="n"/>
      <c r="J213" s="121" t="n"/>
      <c r="K213" s="95" t="n"/>
      <c r="L213" s="96" t="n"/>
      <c r="M213" s="96" t="n"/>
      <c r="N213" s="96" t="n"/>
      <c r="O213" s="96" t="n"/>
      <c r="P213" s="96" t="n"/>
      <c r="Q213" s="95" t="n"/>
      <c r="R213" s="95" t="n"/>
      <c r="S213" s="95" t="n"/>
      <c r="T213" s="95" t="n"/>
      <c r="U213" s="95" t="n"/>
      <c r="V213" s="95" t="n"/>
      <c r="W213" s="95" t="n"/>
      <c r="X213" s="95" t="n"/>
      <c r="Y213" s="95" t="n"/>
      <c r="Z213" s="95" t="n"/>
    </row>
    <row r="214" ht="42" customHeight="1" s="721">
      <c r="B214" s="742" t="n"/>
      <c r="C214" s="448" t="n"/>
      <c r="D214" s="449">
        <f>INDEX('imp-questions'!G:G, MATCH(A213, 'imp-questions'!A:A, 0))</f>
        <v/>
      </c>
      <c r="E214" s="450" t="n"/>
      <c r="F214" s="451" t="n"/>
      <c r="G214" s="116" t="n"/>
      <c r="H214" s="122" t="n"/>
      <c r="I214" s="743" t="n"/>
      <c r="J214" s="121" t="n"/>
      <c r="K214" s="95" t="n"/>
      <c r="L214" s="96" t="n"/>
      <c r="M214" s="96" t="n"/>
      <c r="N214" s="96" t="n"/>
      <c r="O214" s="96" t="n"/>
      <c r="P214" s="96" t="n"/>
      <c r="Q214" s="95" t="n"/>
      <c r="R214" s="95" t="n"/>
      <c r="S214" s="95" t="n"/>
      <c r="T214" s="95" t="n"/>
      <c r="U214" s="95" t="n"/>
      <c r="V214" s="95" t="n"/>
      <c r="W214" s="95" t="n"/>
      <c r="X214" s="95" t="n"/>
      <c r="Y214" s="95" t="n"/>
      <c r="Z214" s="95" t="n"/>
    </row>
    <row r="215">
      <c r="A215" s="509" t="inlineStr">
        <is>
          <t>O-EM-B-3-1</t>
        </is>
      </c>
      <c r="B215" s="742" t="n"/>
      <c r="C215" s="196">
        <f>INDEX('imp-questions'!E:E, MATCH(A215, 'imp-questions'!A:A, 0))</f>
        <v/>
      </c>
      <c r="D215" s="112">
        <f>INDEX('imp-questions'!F:F, MATCH(A215, 'imp-questions'!A:A, 0))</f>
        <v/>
      </c>
      <c r="E215" s="113">
        <f>CHAR(65+INDEX('imp-questions'!H:H, MATCH(A215, 'imp-questions'!A:A, 0)))</f>
        <v/>
      </c>
      <c r="F215" s="118" t="n"/>
      <c r="G215" s="135">
        <f>IFERROR(INDEX(INDIRECT("Ans" &amp; E215 &amp; "TBL"), MATCH(F215, INDEX(INDIRECT("Ans" &amp; E215 &amp; "TBL"), 0, 1), 0), 2), 0)</f>
        <v/>
      </c>
      <c r="H215" s="127" t="n"/>
      <c r="I215" s="740" t="n"/>
      <c r="J215" s="121" t="n"/>
      <c r="K215" s="95" t="n"/>
      <c r="L215" s="96" t="n"/>
      <c r="M215" s="96" t="n"/>
      <c r="N215" s="96" t="n"/>
      <c r="O215" s="96" t="n"/>
      <c r="P215" s="96" t="n"/>
      <c r="Q215" s="95" t="n"/>
      <c r="R215" s="95" t="n"/>
      <c r="S215" s="95" t="n"/>
      <c r="T215" s="95" t="n"/>
      <c r="U215" s="95" t="n"/>
      <c r="V215" s="95" t="n"/>
      <c r="W215" s="95" t="n"/>
      <c r="X215" s="95" t="n"/>
      <c r="Y215" s="95" t="n"/>
      <c r="Z215" s="95" t="n"/>
    </row>
    <row r="216" ht="42" customHeight="1" s="721">
      <c r="B216" s="746" t="n"/>
      <c r="C216" s="448" t="n"/>
      <c r="D216" s="453">
        <f>INDEX('imp-questions'!G:G, MATCH(A215, 'imp-questions'!A:A, 0))</f>
        <v/>
      </c>
      <c r="E216" s="450" t="n"/>
      <c r="F216" s="451" t="n"/>
      <c r="G216" s="116" t="n"/>
      <c r="H216" s="122" t="n"/>
      <c r="I216" s="743" t="n"/>
      <c r="J216" s="121" t="n"/>
      <c r="K216" s="95" t="n"/>
      <c r="L216" s="96" t="n"/>
      <c r="M216" s="96" t="n"/>
      <c r="N216" s="96" t="n"/>
      <c r="O216" s="96" t="n"/>
      <c r="P216" s="96" t="n"/>
      <c r="Q216" s="95" t="n"/>
      <c r="R216" s="95" t="n"/>
      <c r="S216" s="95" t="n"/>
      <c r="T216" s="95" t="n"/>
      <c r="U216" s="95" t="n"/>
      <c r="V216" s="95" t="n"/>
      <c r="W216" s="95" t="n"/>
      <c r="X216" s="95" t="n"/>
      <c r="Y216" s="95" t="n"/>
      <c r="Z216" s="95" t="n"/>
    </row>
    <row r="217">
      <c r="B217" s="577" t="inlineStr">
        <is>
          <t>Operational Management</t>
        </is>
      </c>
      <c r="C217" s="769" t="n"/>
      <c r="D217" s="770" t="n"/>
      <c r="E217" s="199" t="n"/>
      <c r="F217" s="200" t="inlineStr">
        <is>
          <t>Answer</t>
        </is>
      </c>
      <c r="G217" s="200" t="n"/>
      <c r="H217" s="201" t="n"/>
      <c r="I217" s="195" t="inlineStr">
        <is>
          <t>Interview Notes</t>
        </is>
      </c>
      <c r="J217" s="195" t="inlineStr">
        <is>
          <t>Rating</t>
        </is>
      </c>
      <c r="K217" s="95" t="n"/>
      <c r="L217" s="96" t="n"/>
      <c r="M217" s="96" t="n"/>
      <c r="N217" s="96" t="n"/>
      <c r="O217" s="96" t="n"/>
      <c r="P217" s="96" t="n"/>
      <c r="Q217" s="95" t="n"/>
      <c r="R217" s="95" t="n"/>
      <c r="S217" s="95" t="n"/>
      <c r="T217" s="95" t="n"/>
      <c r="U217" s="95" t="n"/>
      <c r="V217" s="95" t="n"/>
      <c r="W217" s="95" t="n"/>
      <c r="X217" s="95" t="n"/>
      <c r="Y217" s="95" t="n"/>
      <c r="Z217" s="95" t="n"/>
    </row>
    <row r="218" ht="27.95" customHeight="1" s="721">
      <c r="A218" s="509" t="inlineStr">
        <is>
          <t>O-OM-A-1-1</t>
        </is>
      </c>
      <c r="B218" s="576">
        <f>INDEX('imp-questions'!D:D, MATCH(A218, 'imp-questions'!A:A, 0))</f>
        <v/>
      </c>
      <c r="C218" s="198">
        <f>INDEX('imp-questions'!E:E, MATCH(A218, 'imp-questions'!A:A, 0))</f>
        <v/>
      </c>
      <c r="D218" s="131">
        <f>INDEX('imp-questions'!F:F, MATCH(A218, 'imp-questions'!A:A, 0))</f>
        <v/>
      </c>
      <c r="E218" s="113">
        <f>CHAR(65+INDEX('imp-questions'!H:H, MATCH(A218, 'imp-questions'!A:A, 0)))</f>
        <v/>
      </c>
      <c r="F218" s="150" t="n"/>
      <c r="G218" s="135">
        <f>IFERROR(INDEX(INDIRECT("Ans" &amp; E218 &amp; "TBL"), MATCH(F218, INDEX(INDIRECT("Ans" &amp; E218 &amp; "TBL"), 0, 1), 0), 2), 0)</f>
        <v/>
      </c>
      <c r="H218" s="127">
        <f>IFERROR(AVERAGE(G218,G225),0)</f>
        <v/>
      </c>
      <c r="I218" s="476" t="n"/>
      <c r="J218" s="559">
        <f>SUM(H218,H220,H222)</f>
        <v/>
      </c>
      <c r="K218" s="95" t="n"/>
      <c r="L218" s="96" t="n"/>
      <c r="M218" s="96" t="n"/>
      <c r="N218" s="96" t="n"/>
      <c r="O218" s="96" t="n"/>
      <c r="P218" s="96" t="n"/>
      <c r="Q218" s="95" t="n"/>
      <c r="R218" s="95" t="n"/>
      <c r="S218" s="95" t="n"/>
      <c r="T218" s="95" t="n"/>
      <c r="U218" s="95" t="n"/>
      <c r="V218" s="95" t="n"/>
      <c r="W218" s="95" t="n"/>
      <c r="X218" s="95" t="n"/>
      <c r="Y218" s="95" t="n"/>
      <c r="Z218" s="95" t="n"/>
    </row>
    <row r="219" ht="42" customHeight="1" s="721">
      <c r="B219" s="742" t="n"/>
      <c r="C219" s="448" t="n"/>
      <c r="D219" s="449">
        <f>INDEX('imp-questions'!G:G, MATCH(A218, 'imp-questions'!A:A, 0))</f>
        <v/>
      </c>
      <c r="E219" s="450" t="n"/>
      <c r="F219" s="451" t="n"/>
      <c r="G219" s="116" t="n"/>
      <c r="H219" s="139" t="n"/>
      <c r="I219" s="754" t="n"/>
      <c r="J219" s="755" t="n"/>
      <c r="K219" s="95" t="n"/>
      <c r="L219" s="96" t="n"/>
      <c r="M219" s="96" t="n"/>
      <c r="N219" s="96" t="n"/>
      <c r="O219" s="96" t="n"/>
      <c r="P219" s="96" t="n"/>
      <c r="Q219" s="95" t="n"/>
      <c r="R219" s="95" t="n"/>
      <c r="S219" s="95" t="n"/>
      <c r="T219" s="95" t="n"/>
      <c r="U219" s="95" t="n"/>
      <c r="V219" s="95" t="n"/>
      <c r="W219" s="95" t="n"/>
      <c r="X219" s="95" t="n"/>
      <c r="Y219" s="95" t="n"/>
      <c r="Z219" s="95" t="n"/>
    </row>
    <row r="220" ht="25.5" customHeight="1" s="721">
      <c r="A220" s="509" t="inlineStr">
        <is>
          <t>O-OM-A-2-1</t>
        </is>
      </c>
      <c r="B220" s="742" t="n"/>
      <c r="C220" s="196">
        <f>INDEX('imp-questions'!E:E, MATCH(A220, 'imp-questions'!A:A, 0))</f>
        <v/>
      </c>
      <c r="D220" s="112">
        <f>INDEX('imp-questions'!F:F, MATCH(A220, 'imp-questions'!A:A, 0))</f>
        <v/>
      </c>
      <c r="E220" s="113">
        <f>CHAR(65+INDEX('imp-questions'!H:H, MATCH(A220, 'imp-questions'!A:A, 0)))</f>
        <v/>
      </c>
      <c r="F220" s="118" t="n"/>
      <c r="G220" s="135">
        <f>IFERROR(INDEX(INDIRECT("Ans" &amp; E220 &amp; "TBL"), MATCH(F220, INDEX(INDIRECT("Ans" &amp; E220 &amp; "TBL"), 0, 1), 0), 2), 0)</f>
        <v/>
      </c>
      <c r="H220" s="127">
        <f>IFERROR(AVERAGE(G220,G227),0)</f>
        <v/>
      </c>
      <c r="I220" s="487" t="n"/>
      <c r="J220" s="141" t="n"/>
      <c r="K220" s="95" t="n"/>
      <c r="L220" s="96" t="n"/>
      <c r="M220" s="96" t="n"/>
      <c r="N220" s="96" t="n"/>
      <c r="O220" s="96" t="n"/>
      <c r="P220" s="96" t="n"/>
      <c r="Q220" s="95" t="n"/>
      <c r="R220" s="95" t="n"/>
      <c r="S220" s="95" t="n"/>
      <c r="T220" s="95" t="n"/>
      <c r="U220" s="95" t="n"/>
      <c r="V220" s="95" t="n"/>
      <c r="W220" s="95" t="n"/>
      <c r="X220" s="95" t="n"/>
      <c r="Y220" s="95" t="n"/>
      <c r="Z220" s="95" t="n"/>
    </row>
    <row r="221" ht="56.1" customHeight="1" s="721">
      <c r="B221" s="742" t="n"/>
      <c r="C221" s="448" t="n"/>
      <c r="D221" s="449">
        <f>INDEX('imp-questions'!G:G, MATCH(A220, 'imp-questions'!A:A, 0))</f>
        <v/>
      </c>
      <c r="E221" s="450" t="n"/>
      <c r="F221" s="451" t="n"/>
      <c r="G221" s="116" t="n"/>
      <c r="H221" s="142" t="n"/>
      <c r="I221" s="756" t="n"/>
      <c r="J221" s="141" t="n"/>
      <c r="K221" s="95" t="n"/>
      <c r="L221" s="96" t="n"/>
      <c r="M221" s="96" t="n"/>
      <c r="N221" s="96" t="n"/>
      <c r="O221" s="96" t="n"/>
      <c r="P221" s="96" t="n"/>
      <c r="Q221" s="95" t="n"/>
      <c r="R221" s="95" t="n"/>
      <c r="S221" s="95" t="n"/>
      <c r="T221" s="95" t="n"/>
      <c r="U221" s="95" t="n"/>
      <c r="V221" s="95" t="n"/>
      <c r="W221" s="95" t="n"/>
      <c r="X221" s="95" t="n"/>
      <c r="Y221" s="95" t="n"/>
      <c r="Z221" s="95" t="n"/>
    </row>
    <row r="222" ht="25.5" customHeight="1" s="721">
      <c r="A222" s="509" t="inlineStr">
        <is>
          <t>O-OM-A-3-1</t>
        </is>
      </c>
      <c r="B222" s="742" t="n"/>
      <c r="C222" s="196">
        <f>INDEX('imp-questions'!E:E, MATCH(A222, 'imp-questions'!A:A, 0))</f>
        <v/>
      </c>
      <c r="D222" s="112">
        <f>INDEX('imp-questions'!F:F, MATCH(A222, 'imp-questions'!A:A, 0))</f>
        <v/>
      </c>
      <c r="E222" s="113">
        <f>CHAR(65+INDEX('imp-questions'!H:H, MATCH(A222, 'imp-questions'!A:A, 0)))</f>
        <v/>
      </c>
      <c r="F222" s="118" t="n"/>
      <c r="G222" s="135">
        <f>IFERROR(INDEX(INDIRECT("Ans" &amp; E222 &amp; "TBL"), MATCH(F222, INDEX(INDIRECT("Ans" &amp; E222 &amp; "TBL"), 0, 1), 0), 2), 0)</f>
        <v/>
      </c>
      <c r="H222" s="127">
        <f>IFERROR(AVERAGE(G222,G229),0)</f>
        <v/>
      </c>
      <c r="I222" s="478" t="n"/>
      <c r="J222" s="141" t="n"/>
      <c r="K222" s="95" t="n"/>
      <c r="L222" s="96" t="n"/>
      <c r="M222" s="96" t="n"/>
      <c r="N222" s="96" t="n"/>
      <c r="O222" s="96" t="n"/>
      <c r="P222" s="96" t="n"/>
      <c r="Q222" s="95" t="n"/>
      <c r="R222" s="95" t="n"/>
      <c r="S222" s="95" t="n"/>
      <c r="T222" s="95" t="n"/>
      <c r="U222" s="95" t="n"/>
      <c r="V222" s="95" t="n"/>
      <c r="W222" s="95" t="n"/>
      <c r="X222" s="95" t="n"/>
      <c r="Y222" s="95" t="n"/>
      <c r="Z222" s="95" t="n"/>
    </row>
    <row r="223" ht="42" customHeight="1" s="721">
      <c r="B223" s="746" t="n"/>
      <c r="C223" s="448" t="n"/>
      <c r="D223" s="449">
        <f>INDEX('imp-questions'!G:G, MATCH(A222, 'imp-questions'!A:A, 0))</f>
        <v/>
      </c>
      <c r="E223" s="450" t="n"/>
      <c r="F223" s="451" t="n"/>
      <c r="G223" s="116" t="n"/>
      <c r="H223" s="142" t="n"/>
      <c r="I223" s="756" t="n"/>
      <c r="J223" s="141" t="n"/>
      <c r="K223" s="95" t="n"/>
      <c r="L223" s="96" t="n"/>
      <c r="M223" s="96" t="n"/>
      <c r="N223" s="96" t="n"/>
      <c r="O223" s="96" t="n"/>
      <c r="P223" s="96" t="n"/>
      <c r="Q223" s="95" t="n"/>
      <c r="R223" s="95" t="n"/>
      <c r="S223" s="95" t="n"/>
      <c r="T223" s="95" t="n"/>
      <c r="U223" s="95" t="n"/>
      <c r="V223" s="95" t="n"/>
      <c r="W223" s="95" t="n"/>
      <c r="X223" s="95" t="n"/>
      <c r="Y223" s="95" t="n"/>
      <c r="Z223" s="95" t="n"/>
    </row>
    <row r="224">
      <c r="B224" s="164" t="n"/>
      <c r="C224" s="124" t="n"/>
      <c r="D224" s="125" t="n"/>
      <c r="E224" s="125" t="n"/>
      <c r="F224" s="125" t="n"/>
      <c r="G224" s="125" t="n"/>
      <c r="H224" s="125" t="n"/>
      <c r="I224" s="165" t="n"/>
      <c r="J224" s="121" t="n"/>
      <c r="K224" s="95" t="n"/>
      <c r="L224" s="96" t="n"/>
      <c r="M224" s="96" t="n"/>
      <c r="N224" s="96" t="n"/>
      <c r="O224" s="96" t="n"/>
      <c r="P224" s="96" t="n"/>
      <c r="Q224" s="95" t="n"/>
      <c r="R224" s="95" t="n"/>
      <c r="S224" s="95" t="n"/>
      <c r="T224" s="95" t="n"/>
      <c r="U224" s="95" t="n"/>
      <c r="V224" s="95" t="n"/>
      <c r="W224" s="95" t="n"/>
      <c r="X224" s="95" t="n"/>
      <c r="Y224" s="95" t="n"/>
      <c r="Z224" s="95" t="n"/>
    </row>
    <row r="225" ht="27.95" customHeight="1" s="721">
      <c r="A225" s="509" t="inlineStr">
        <is>
          <t>O-OM-B-1-1</t>
        </is>
      </c>
      <c r="B225" s="779">
        <f>INDEX('imp-questions'!D:D, MATCH(A225, 'imp-questions'!A:A, 0))</f>
        <v/>
      </c>
      <c r="C225" s="198">
        <f>INDEX('imp-questions'!E:E, MATCH(A225, 'imp-questions'!A:A, 0))</f>
        <v/>
      </c>
      <c r="D225" s="112">
        <f>INDEX('imp-questions'!F:F, MATCH(A225, 'imp-questions'!A:A, 0))</f>
        <v/>
      </c>
      <c r="E225" s="113">
        <f>CHAR(65+INDEX('imp-questions'!H:H, MATCH(A225, 'imp-questions'!A:A, 0)))</f>
        <v/>
      </c>
      <c r="F225" s="150" t="n"/>
      <c r="G225" s="135">
        <f>IFERROR(INDEX(INDIRECT("Ans" &amp; E225 &amp; "TBL"), MATCH(F225, INDEX(INDIRECT("Ans" &amp; E225 &amp; "TBL"), 0, 1), 0), 2), 0)</f>
        <v/>
      </c>
      <c r="H225" s="127" t="n"/>
      <c r="I225" s="740" t="n"/>
      <c r="J225" s="121" t="n"/>
      <c r="K225" s="95" t="n"/>
      <c r="L225" s="96" t="n"/>
      <c r="M225" s="96" t="n"/>
      <c r="N225" s="96" t="n"/>
      <c r="O225" s="96" t="n"/>
      <c r="P225" s="96" t="n"/>
      <c r="Q225" s="95" t="n"/>
      <c r="R225" s="95" t="n"/>
      <c r="S225" s="95" t="n"/>
      <c r="T225" s="95" t="n"/>
      <c r="U225" s="95" t="n"/>
      <c r="V225" s="95" t="n"/>
      <c r="W225" s="95" t="n"/>
      <c r="X225" s="95" t="n"/>
      <c r="Y225" s="95" t="n"/>
      <c r="Z225" s="95" t="n"/>
    </row>
    <row r="226" ht="27.95" customHeight="1" s="721">
      <c r="B226" s="742" t="n"/>
      <c r="C226" s="448" t="n"/>
      <c r="D226" s="449">
        <f>INDEX('imp-questions'!G:G, MATCH(A225, 'imp-questions'!A:A, 0))</f>
        <v/>
      </c>
      <c r="E226" s="450" t="n"/>
      <c r="F226" s="451" t="n"/>
      <c r="G226" s="116" t="n"/>
      <c r="H226" s="122" t="n"/>
      <c r="I226" s="743" t="n"/>
      <c r="J226" s="121" t="n"/>
      <c r="K226" s="95" t="n"/>
      <c r="L226" s="96" t="n"/>
      <c r="M226" s="96" t="n"/>
      <c r="N226" s="96" t="n"/>
      <c r="O226" s="96" t="n"/>
      <c r="P226" s="96" t="n"/>
      <c r="Q226" s="95" t="n"/>
      <c r="R226" s="95" t="n"/>
      <c r="S226" s="95" t="n"/>
      <c r="T226" s="95" t="n"/>
      <c r="U226" s="95" t="n"/>
      <c r="V226" s="95" t="n"/>
      <c r="W226" s="95" t="n"/>
      <c r="X226" s="95" t="n"/>
      <c r="Y226" s="95" t="n"/>
      <c r="Z226" s="95" t="n"/>
    </row>
    <row r="227" ht="27.95" customHeight="1" s="721">
      <c r="A227" s="509" t="inlineStr">
        <is>
          <t>O-OM-B-2-1</t>
        </is>
      </c>
      <c r="B227" s="742" t="n"/>
      <c r="C227" s="196">
        <f>INDEX('imp-questions'!E:E, MATCH(A227, 'imp-questions'!A:A, 0))</f>
        <v/>
      </c>
      <c r="D227" s="112">
        <f>INDEX('imp-questions'!F:F, MATCH(A227, 'imp-questions'!A:A, 0))</f>
        <v/>
      </c>
      <c r="E227" s="113">
        <f>CHAR(65+INDEX('imp-questions'!H:H, MATCH(A227, 'imp-questions'!A:A, 0)))</f>
        <v/>
      </c>
      <c r="F227" s="118" t="n"/>
      <c r="G227" s="135">
        <f>IFERROR(INDEX(INDIRECT("Ans" &amp; E227 &amp; "TBL"), MATCH(F227, INDEX(INDIRECT("Ans" &amp; E227 &amp; "TBL"), 0, 1), 0), 2), 0)</f>
        <v/>
      </c>
      <c r="H227" s="127" t="n"/>
      <c r="I227" s="740" t="n"/>
      <c r="J227" s="121" t="n"/>
      <c r="K227" s="95" t="n"/>
      <c r="L227" s="96" t="n"/>
      <c r="M227" s="96" t="n"/>
      <c r="N227" s="96" t="n"/>
      <c r="O227" s="96" t="n"/>
      <c r="P227" s="96" t="n"/>
      <c r="Q227" s="95" t="n"/>
      <c r="R227" s="95" t="n"/>
      <c r="S227" s="95" t="n"/>
      <c r="T227" s="95" t="n"/>
      <c r="U227" s="95" t="n"/>
      <c r="V227" s="95" t="n"/>
      <c r="W227" s="95" t="n"/>
      <c r="X227" s="95" t="n"/>
      <c r="Y227" s="95" t="n"/>
      <c r="Z227" s="95" t="n"/>
    </row>
    <row r="228" ht="42" customHeight="1" s="721">
      <c r="B228" s="742" t="n"/>
      <c r="C228" s="448" t="n"/>
      <c r="D228" s="449">
        <f>INDEX('imp-questions'!G:G, MATCH(A227, 'imp-questions'!A:A, 0))</f>
        <v/>
      </c>
      <c r="E228" s="450" t="n"/>
      <c r="F228" s="451" t="n"/>
      <c r="G228" s="116" t="n"/>
      <c r="H228" s="122" t="n"/>
      <c r="I228" s="743" t="n"/>
      <c r="J228" s="121" t="n"/>
      <c r="K228" s="95" t="n"/>
      <c r="L228" s="96" t="n"/>
      <c r="M228" s="96" t="n"/>
      <c r="N228" s="96" t="n"/>
      <c r="O228" s="96" t="n"/>
      <c r="P228" s="96" t="n"/>
      <c r="Q228" s="95" t="n"/>
      <c r="R228" s="95" t="n"/>
      <c r="S228" s="95" t="n"/>
      <c r="T228" s="95" t="n"/>
      <c r="U228" s="95" t="n"/>
      <c r="V228" s="95" t="n"/>
      <c r="W228" s="95" t="n"/>
      <c r="X228" s="95" t="n"/>
      <c r="Y228" s="95" t="n"/>
      <c r="Z228" s="95" t="n"/>
    </row>
    <row r="229" ht="27.95" customHeight="1" s="721">
      <c r="A229" s="509" t="inlineStr">
        <is>
          <t>O-OM-B-3-1</t>
        </is>
      </c>
      <c r="B229" s="742" t="n"/>
      <c r="C229" s="196">
        <f>INDEX('imp-questions'!E:E, MATCH(A229, 'imp-questions'!A:A, 0))</f>
        <v/>
      </c>
      <c r="D229" s="112">
        <f>INDEX('imp-questions'!F:F, MATCH(A229, 'imp-questions'!A:A, 0))</f>
        <v/>
      </c>
      <c r="E229" s="113">
        <f>CHAR(65+INDEX('imp-questions'!H:H, MATCH(A229, 'imp-questions'!A:A, 0)))</f>
        <v/>
      </c>
      <c r="F229" s="118" t="n"/>
      <c r="G229" s="135">
        <f>IFERROR(INDEX(INDIRECT("Ans" &amp; E229 &amp; "TBL"), MATCH(F229, INDEX(INDIRECT("Ans" &amp; E229 &amp; "TBL"), 0, 1), 0), 2), 0)</f>
        <v/>
      </c>
      <c r="H229" s="127" t="n"/>
      <c r="I229" s="744" t="n"/>
      <c r="J229" s="121" t="n"/>
      <c r="K229" s="95" t="n"/>
      <c r="L229" s="96" t="n"/>
      <c r="M229" s="96" t="n"/>
      <c r="N229" s="96" t="n"/>
      <c r="O229" s="96" t="n"/>
      <c r="P229" s="96" t="n"/>
      <c r="Q229" s="95" t="n"/>
      <c r="R229" s="95" t="n"/>
      <c r="S229" s="95" t="n"/>
      <c r="T229" s="95" t="n"/>
      <c r="U229" s="95" t="n"/>
      <c r="V229" s="95" t="n"/>
      <c r="W229" s="95" t="n"/>
      <c r="X229" s="95" t="n"/>
      <c r="Y229" s="95" t="n"/>
      <c r="Z229" s="95" t="n"/>
    </row>
    <row r="230" ht="42" customHeight="1" s="721">
      <c r="B230" s="746" t="n"/>
      <c r="C230" s="454" t="n"/>
      <c r="D230" s="449">
        <f>INDEX('imp-questions'!G:G, MATCH(A229, 'imp-questions'!A:A, 0))</f>
        <v/>
      </c>
      <c r="E230" s="450" t="n"/>
      <c r="F230" s="451" t="n"/>
      <c r="G230" s="116" t="n"/>
      <c r="H230" s="122" t="n"/>
      <c r="I230" s="745" t="n"/>
      <c r="J230" s="121" t="n"/>
      <c r="K230" s="95" t="n"/>
      <c r="L230" s="96" t="n"/>
      <c r="M230" s="96" t="n"/>
      <c r="N230" s="96" t="n"/>
      <c r="O230" s="96" t="n"/>
      <c r="P230" s="96" t="n"/>
      <c r="Q230" s="95" t="n"/>
      <c r="R230" s="95" t="n"/>
      <c r="S230" s="95" t="n"/>
      <c r="T230" s="95" t="n"/>
      <c r="U230" s="95" t="n"/>
      <c r="V230" s="95" t="n"/>
      <c r="W230" s="95" t="n"/>
      <c r="X230" s="95" t="n"/>
      <c r="Y230" s="95" t="n"/>
      <c r="Z230" s="95" t="n"/>
    </row>
  </sheetData>
  <mergeCells count="166">
    <mergeCell ref="J218:J219"/>
    <mergeCell ref="I222:I223"/>
    <mergeCell ref="J46:J47"/>
    <mergeCell ref="J61:J62"/>
    <mergeCell ref="J89:J90"/>
    <mergeCell ref="B18:B23"/>
    <mergeCell ref="B160:D160"/>
    <mergeCell ref="B146:D146"/>
    <mergeCell ref="B88:D88"/>
    <mergeCell ref="B74:D74"/>
    <mergeCell ref="B60:D60"/>
    <mergeCell ref="B45:D45"/>
    <mergeCell ref="B61:B66"/>
    <mergeCell ref="I77:I78"/>
    <mergeCell ref="I43:I44"/>
    <mergeCell ref="B102:J102"/>
    <mergeCell ref="B103:D103"/>
    <mergeCell ref="B104:B109"/>
    <mergeCell ref="I104:I105"/>
    <mergeCell ref="I108:I109"/>
    <mergeCell ref="B111:B116"/>
    <mergeCell ref="I111:I112"/>
    <mergeCell ref="B182:B187"/>
    <mergeCell ref="B190:B195"/>
    <mergeCell ref="B225:B230"/>
    <mergeCell ref="B218:B223"/>
    <mergeCell ref="B217:D217"/>
    <mergeCell ref="I229:I230"/>
    <mergeCell ref="I215:I216"/>
    <mergeCell ref="I218:I219"/>
    <mergeCell ref="I220:I221"/>
    <mergeCell ref="I225:I226"/>
    <mergeCell ref="I201:I202"/>
    <mergeCell ref="B197:B202"/>
    <mergeCell ref="I211:I212"/>
    <mergeCell ref="I204:I205"/>
    <mergeCell ref="I208:I209"/>
    <mergeCell ref="I213:I214"/>
    <mergeCell ref="I227:I228"/>
    <mergeCell ref="B204:B209"/>
    <mergeCell ref="B211:B216"/>
    <mergeCell ref="I206:I207"/>
    <mergeCell ref="I197:I198"/>
    <mergeCell ref="B203:D203"/>
    <mergeCell ref="B117:D117"/>
    <mergeCell ref="I122:I123"/>
    <mergeCell ref="B125:B130"/>
    <mergeCell ref="I125:I126"/>
    <mergeCell ref="I129:I130"/>
    <mergeCell ref="I132:I133"/>
    <mergeCell ref="I134:I135"/>
    <mergeCell ref="B131:D131"/>
    <mergeCell ref="B132:B137"/>
    <mergeCell ref="I179:I180"/>
    <mergeCell ref="I158:I159"/>
    <mergeCell ref="I161:I162"/>
    <mergeCell ref="I163:I164"/>
    <mergeCell ref="I165:I166"/>
    <mergeCell ref="I168:I169"/>
    <mergeCell ref="B188:J188"/>
    <mergeCell ref="I182:I183"/>
    <mergeCell ref="I186:I187"/>
    <mergeCell ref="I190:I191"/>
    <mergeCell ref="I194:I195"/>
    <mergeCell ref="J204:J205"/>
    <mergeCell ref="J175:J176"/>
    <mergeCell ref="I79:I80"/>
    <mergeCell ref="I82:I83"/>
    <mergeCell ref="I86:I87"/>
    <mergeCell ref="I68:I69"/>
    <mergeCell ref="I72:I73"/>
    <mergeCell ref="I75:I76"/>
    <mergeCell ref="I96:I97"/>
    <mergeCell ref="J132:J133"/>
    <mergeCell ref="I136:I137"/>
    <mergeCell ref="J161:J162"/>
    <mergeCell ref="I70:I71"/>
    <mergeCell ref="I84:I85"/>
    <mergeCell ref="I98:I99"/>
    <mergeCell ref="I106:I107"/>
    <mergeCell ref="J190:J191"/>
    <mergeCell ref="I113:I114"/>
    <mergeCell ref="I127:I128"/>
    <mergeCell ref="J75:J76"/>
    <mergeCell ref="J104:J105"/>
    <mergeCell ref="J118:J119"/>
    <mergeCell ref="I115:I116"/>
    <mergeCell ref="I120:I121"/>
    <mergeCell ref="I139:I140"/>
    <mergeCell ref="I143:I144"/>
    <mergeCell ref="B154:B159"/>
    <mergeCell ref="B161:B166"/>
    <mergeCell ref="B168:B173"/>
    <mergeCell ref="I192:I193"/>
    <mergeCell ref="I199:I200"/>
    <mergeCell ref="B174:D174"/>
    <mergeCell ref="I147:I148"/>
    <mergeCell ref="I170:I171"/>
    <mergeCell ref="I177:I178"/>
    <mergeCell ref="I184:I185"/>
    <mergeCell ref="I141:I142"/>
    <mergeCell ref="I149:I150"/>
    <mergeCell ref="I156:I157"/>
    <mergeCell ref="B147:B152"/>
    <mergeCell ref="B145:J145"/>
    <mergeCell ref="J147:J148"/>
    <mergeCell ref="B189:D189"/>
    <mergeCell ref="B175:B180"/>
    <mergeCell ref="I154:I155"/>
    <mergeCell ref="I151:I152"/>
    <mergeCell ref="B1:I1"/>
    <mergeCell ref="B3:I3"/>
    <mergeCell ref="B4:I4"/>
    <mergeCell ref="B5:I5"/>
    <mergeCell ref="B25:B30"/>
    <mergeCell ref="B11:C11"/>
    <mergeCell ref="B12:C12"/>
    <mergeCell ref="B13:C13"/>
    <mergeCell ref="B14:C14"/>
    <mergeCell ref="I18:I19"/>
    <mergeCell ref="I22:I23"/>
    <mergeCell ref="I25:I26"/>
    <mergeCell ref="I29:I30"/>
    <mergeCell ref="B6:I6"/>
    <mergeCell ref="B7:I7"/>
    <mergeCell ref="B8:I8"/>
    <mergeCell ref="B10:C10"/>
    <mergeCell ref="B16:J16"/>
    <mergeCell ref="B89:B94"/>
    <mergeCell ref="B68:B73"/>
    <mergeCell ref="I93:I94"/>
    <mergeCell ref="J18:J19"/>
    <mergeCell ref="I100:I101"/>
    <mergeCell ref="I175:I176"/>
    <mergeCell ref="B75:B80"/>
    <mergeCell ref="I91:I92"/>
    <mergeCell ref="B96:B101"/>
    <mergeCell ref="I89:I90"/>
    <mergeCell ref="B82:B87"/>
    <mergeCell ref="B118:B123"/>
    <mergeCell ref="I118:I119"/>
    <mergeCell ref="I172:I173"/>
    <mergeCell ref="I20:I21"/>
    <mergeCell ref="I27:I28"/>
    <mergeCell ref="I34:I35"/>
    <mergeCell ref="I41:I42"/>
    <mergeCell ref="B31:D31"/>
    <mergeCell ref="I61:I62"/>
    <mergeCell ref="B139:B144"/>
    <mergeCell ref="I65:I66"/>
    <mergeCell ref="I32:I33"/>
    <mergeCell ref="I36:I37"/>
    <mergeCell ref="I63:I64"/>
    <mergeCell ref="I39:I40"/>
    <mergeCell ref="B32:B37"/>
    <mergeCell ref="B39:B44"/>
    <mergeCell ref="B53:B58"/>
    <mergeCell ref="B46:B51"/>
    <mergeCell ref="I46:I47"/>
    <mergeCell ref="I50:I51"/>
    <mergeCell ref="B59:J59"/>
    <mergeCell ref="J32:J33"/>
    <mergeCell ref="I53:I54"/>
    <mergeCell ref="I57:I58"/>
    <mergeCell ref="I48:I49"/>
    <mergeCell ref="I55:I56"/>
  </mergeCells>
  <dataValidations count="92">
    <dataValidation sqref="M22:P22 M20:P20" showErrorMessage="1" showInputMessage="1" allowBlank="0" type="list">
      <formula1>AnswerB</formula1>
    </dataValidation>
    <dataValidation sqref="M18:P18" showErrorMessage="1" showInputMessage="1" allowBlank="0" type="list">
      <formula1>AnswerA</formula1>
    </dataValidation>
    <dataValidation sqref="F229" showErrorMessage="1" showInputMessage="1" allowBlank="0" type="list">
      <formula1>O_OM_B_3_1</formula1>
    </dataValidation>
    <dataValidation sqref="F18" showErrorMessage="1" showInputMessage="1" allowBlank="0" type="list">
      <formula1>G_SM_A_1_1</formula1>
    </dataValidation>
    <dataValidation sqref="F20" showErrorMessage="1" showInputMessage="1" allowBlank="0" type="list">
      <formula1>G_SM_A_2_1</formula1>
    </dataValidation>
    <dataValidation sqref="F22" showErrorMessage="1" showInputMessage="1" allowBlank="0" type="list">
      <formula1>G_SM_A_3_1</formula1>
    </dataValidation>
    <dataValidation sqref="F25" showErrorMessage="1" showInputMessage="1" allowBlank="0" type="list">
      <formula1>G_SM_B_1_1</formula1>
    </dataValidation>
    <dataValidation sqref="F27" showErrorMessage="1" showInputMessage="1" allowBlank="0" type="list">
      <formula1>G_SM_B_2_1</formula1>
    </dataValidation>
    <dataValidation sqref="F29" showErrorMessage="1" showInputMessage="1" allowBlank="0" type="list">
      <formula1>G_SM_B_3_1</formula1>
    </dataValidation>
    <dataValidation sqref="F32" showErrorMessage="1" showInputMessage="1" allowBlank="0" type="list">
      <formula1>G_PC_A_1_1</formula1>
    </dataValidation>
    <dataValidation sqref="F34" showErrorMessage="1" showInputMessage="1" allowBlank="0" type="list">
      <formula1>G_PC_A_2_1</formula1>
    </dataValidation>
    <dataValidation sqref="F36" showErrorMessage="1" showInputMessage="1" allowBlank="0" type="list">
      <formula1>G_PC_A_3_1</formula1>
    </dataValidation>
    <dataValidation sqref="F39" showErrorMessage="1" showInputMessage="1" allowBlank="0" type="list">
      <formula1>G_PC_B_1_1</formula1>
    </dataValidation>
    <dataValidation sqref="F41" showErrorMessage="1" showInputMessage="1" allowBlank="0" type="list">
      <formula1>G_PC_B_2_1</formula1>
    </dataValidation>
    <dataValidation sqref="F43" showErrorMessage="1" showInputMessage="1" allowBlank="0" type="list">
      <formula1>G_PC_B_3_1</formula1>
    </dataValidation>
    <dataValidation sqref="F46" showErrorMessage="1" showInputMessage="1" allowBlank="0" type="list">
      <formula1>G_EG_A_1_1</formula1>
    </dataValidation>
    <dataValidation sqref="F48" showErrorMessage="1" showInputMessage="1" allowBlank="0" type="list">
      <formula1>G_EG_A_2_1</formula1>
    </dataValidation>
    <dataValidation sqref="F50" showErrorMessage="1" showInputMessage="1" allowBlank="0" type="list">
      <formula1>G_EG_A_3_1</formula1>
    </dataValidation>
    <dataValidation sqref="F53" showErrorMessage="1" showInputMessage="1" allowBlank="0" type="list">
      <formula1>G_EG_B_1_1</formula1>
    </dataValidation>
    <dataValidation sqref="F55" showErrorMessage="1" showInputMessage="1" allowBlank="0" type="list">
      <formula1>G_EG_B_2_1</formula1>
    </dataValidation>
    <dataValidation sqref="F57" showErrorMessage="1" showInputMessage="1" allowBlank="0" type="list">
      <formula1>G_EG_B_3_1</formula1>
    </dataValidation>
    <dataValidation sqref="F61" showErrorMessage="1" showInputMessage="1" allowBlank="0" type="list">
      <formula1>D_TA_A_1_1</formula1>
    </dataValidation>
    <dataValidation sqref="F63" showErrorMessage="1" showInputMessage="1" allowBlank="0" type="list">
      <formula1>D_TA_A_2_1</formula1>
    </dataValidation>
    <dataValidation sqref="F65" showErrorMessage="1" showInputMessage="1" allowBlank="0" type="list">
      <formula1>D_TA_A_3_1</formula1>
    </dataValidation>
    <dataValidation sqref="F68" showErrorMessage="1" showInputMessage="1" allowBlank="0" type="list">
      <formula1>D_TA_B_1_1</formula1>
    </dataValidation>
    <dataValidation sqref="F70" showErrorMessage="1" showInputMessage="1" allowBlank="0" type="list">
      <formula1>D_TA_B_2_1</formula1>
    </dataValidation>
    <dataValidation sqref="F72" showErrorMessage="1" showInputMessage="1" allowBlank="0" type="list">
      <formula1>D_TA_B_3_1</formula1>
    </dataValidation>
    <dataValidation sqref="F75" showErrorMessage="1" showInputMessage="1" allowBlank="0" type="list">
      <formula1>D_SR_A_1_1</formula1>
    </dataValidation>
    <dataValidation sqref="F77" showErrorMessage="1" showInputMessage="1" allowBlank="0" type="list">
      <formula1>D_SR_A_2_1</formula1>
    </dataValidation>
    <dataValidation sqref="F79" showErrorMessage="1" showInputMessage="1" allowBlank="0" type="list">
      <formula1>D_SR_A_3_1</formula1>
    </dataValidation>
    <dataValidation sqref="F82" showErrorMessage="1" showInputMessage="1" allowBlank="0" type="list">
      <formula1>D_SR_B_1_1</formula1>
    </dataValidation>
    <dataValidation sqref="F84" showErrorMessage="1" showInputMessage="1" allowBlank="0" type="list">
      <formula1>D_SR_B_2_1</formula1>
    </dataValidation>
    <dataValidation sqref="F86" showErrorMessage="1" showInputMessage="1" allowBlank="0" type="list">
      <formula1>D_SR_B_3_1</formula1>
    </dataValidation>
    <dataValidation sqref="F89" showErrorMessage="1" showInputMessage="1" allowBlank="0" type="list">
      <formula1>D_SA_A_1_1</formula1>
    </dataValidation>
    <dataValidation sqref="F91" showErrorMessage="1" showInputMessage="1" allowBlank="0" type="list">
      <formula1>D_SA_A_2_1</formula1>
    </dataValidation>
    <dataValidation sqref="F93" showErrorMessage="1" showInputMessage="1" allowBlank="0" type="list">
      <formula1>D_SA_A_3_1</formula1>
    </dataValidation>
    <dataValidation sqref="F96" showErrorMessage="1" showInputMessage="1" allowBlank="0" type="list">
      <formula1>D_SA_B_1_1</formula1>
    </dataValidation>
    <dataValidation sqref="F98" showErrorMessage="1" showInputMessage="1" allowBlank="0" type="list">
      <formula1>D_SA_B_2_1</formula1>
    </dataValidation>
    <dataValidation sqref="F100" showErrorMessage="1" showInputMessage="1" allowBlank="0" type="list">
      <formula1>D_SA_B_3_1</formula1>
    </dataValidation>
    <dataValidation sqref="F104" showErrorMessage="1" showInputMessage="1" allowBlank="0" type="list">
      <formula1>I_SB_A_1_1</formula1>
    </dataValidation>
    <dataValidation sqref="F108" showErrorMessage="1" showInputMessage="1" allowBlank="0" type="list">
      <formula1>I_SB_A_3_1</formula1>
    </dataValidation>
    <dataValidation sqref="F106" showErrorMessage="1" showInputMessage="1" allowBlank="0" type="list">
      <formula1>I_SB_A_2_1</formula1>
    </dataValidation>
    <dataValidation sqref="F111" showErrorMessage="1" showInputMessage="1" allowBlank="0" type="list">
      <formula1>I_SB_B_1_1</formula1>
    </dataValidation>
    <dataValidation sqref="F113" showErrorMessage="1" showInputMessage="1" allowBlank="0" type="list">
      <formula1>I_SB_B_2_1</formula1>
    </dataValidation>
    <dataValidation sqref="F115" showErrorMessage="1" showInputMessage="1" allowBlank="0" type="list">
      <formula1>I_SB_B_3_1</formula1>
    </dataValidation>
    <dataValidation sqref="F118" showErrorMessage="1" showInputMessage="1" allowBlank="0" type="list">
      <formula1>I_SD_A_1_1</formula1>
    </dataValidation>
    <dataValidation sqref="F120" showErrorMessage="1" showInputMessage="1" allowBlank="0" type="list">
      <formula1>I_SD_A_2_1</formula1>
    </dataValidation>
    <dataValidation sqref="F122" showErrorMessage="1" showInputMessage="1" allowBlank="0" type="list">
      <formula1>I_SD_A_3_1</formula1>
    </dataValidation>
    <dataValidation sqref="F125" showErrorMessage="1" showInputMessage="1" allowBlank="0" type="list">
      <formula1>I_SD_B_1_1</formula1>
    </dataValidation>
    <dataValidation sqref="F127" showErrorMessage="1" showInputMessage="1" allowBlank="0" type="list">
      <formula1>I_SD_B_2_1</formula1>
    </dataValidation>
    <dataValidation sqref="F129" showErrorMessage="1" showInputMessage="1" allowBlank="0" type="list">
      <formula1>I_SD_B_3_1</formula1>
    </dataValidation>
    <dataValidation sqref="F132" showErrorMessage="1" showInputMessage="1" allowBlank="0" type="list">
      <formula1>I_DM_A_1_1</formula1>
    </dataValidation>
    <dataValidation sqref="F134" showErrorMessage="1" showInputMessage="1" allowBlank="0" type="list">
      <formula1>I_DM_A_2_1</formula1>
    </dataValidation>
    <dataValidation sqref="F136" showErrorMessage="1" showInputMessage="1" allowBlank="0" type="list">
      <formula1>I_DM_A_3_1</formula1>
    </dataValidation>
    <dataValidation sqref="F139" showErrorMessage="1" showInputMessage="1" allowBlank="0" type="list">
      <formula1>I_DM_B_1_1</formula1>
    </dataValidation>
    <dataValidation sqref="F141" showErrorMessage="1" showInputMessage="1" allowBlank="0" type="list">
      <formula1>I_DM_B_2_1</formula1>
    </dataValidation>
    <dataValidation sqref="F143" showErrorMessage="1" showInputMessage="1" allowBlank="0" type="list">
      <formula1>I_DM_B_3_1</formula1>
    </dataValidation>
    <dataValidation sqref="F147" showErrorMessage="1" showInputMessage="1" allowBlank="0" type="list">
      <formula1>V_AA_A_1_1</formula1>
    </dataValidation>
    <dataValidation sqref="F149" showErrorMessage="1" showInputMessage="1" allowBlank="0" type="list">
      <formula1>V_AA_A_2_1</formula1>
    </dataValidation>
    <dataValidation sqref="F151" showErrorMessage="1" showInputMessage="1" allowBlank="0" type="list">
      <formula1>V_AA_A_3_1</formula1>
    </dataValidation>
    <dataValidation sqref="F154" showErrorMessage="1" showInputMessage="1" allowBlank="0" type="list">
      <formula1>V_AA_B_1_1</formula1>
    </dataValidation>
    <dataValidation sqref="F156" showErrorMessage="1" showInputMessage="1" allowBlank="0" type="list">
      <formula1>V_AA_B_2_1</formula1>
    </dataValidation>
    <dataValidation sqref="F158" showErrorMessage="1" showInputMessage="1" allowBlank="0" type="list">
      <formula1>V_AA_B_3_1</formula1>
    </dataValidation>
    <dataValidation sqref="F161" showErrorMessage="1" showInputMessage="1" allowBlank="0" type="list">
      <formula1>V_RT_A_1_1</formula1>
    </dataValidation>
    <dataValidation sqref="F163" showErrorMessage="1" showInputMessage="1" allowBlank="0" type="list">
      <formula1>V_RT_A_2_1</formula1>
    </dataValidation>
    <dataValidation sqref="F165" showErrorMessage="1" showInputMessage="1" allowBlank="0" type="list">
      <formula1>V_RT_A_3_1</formula1>
    </dataValidation>
    <dataValidation sqref="F168" showErrorMessage="1" showInputMessage="1" allowBlank="0" type="list">
      <formula1>V_RT_B_1_1</formula1>
    </dataValidation>
    <dataValidation sqref="F170" showErrorMessage="1" showInputMessage="1" allowBlank="0" type="list">
      <formula1>V_RT_B_2_1</formula1>
    </dataValidation>
    <dataValidation sqref="F172" showErrorMessage="1" showInputMessage="1" allowBlank="0" type="list">
      <formula1>V_RT_B_3_1</formula1>
    </dataValidation>
    <dataValidation sqref="F175" showErrorMessage="1" showInputMessage="1" allowBlank="0" type="list">
      <formula1>V_ST_A_1_1</formula1>
    </dataValidation>
    <dataValidation sqref="F177" showErrorMessage="1" showInputMessage="1" allowBlank="0" type="list">
      <formula1>V_ST_A_2_1</formula1>
    </dataValidation>
    <dataValidation sqref="F179" showErrorMessage="1" showInputMessage="1" allowBlank="0" type="list">
      <formula1>V_ST_A_3_1</formula1>
    </dataValidation>
    <dataValidation sqref="F182" showErrorMessage="1" showInputMessage="1" allowBlank="0" type="list">
      <formula1>V_ST_B_1_1</formula1>
    </dataValidation>
    <dataValidation sqref="F184" showErrorMessage="1" showInputMessage="1" allowBlank="0" type="list">
      <formula1>V_ST_B_2_1</formula1>
    </dataValidation>
    <dataValidation sqref="F186" showErrorMessage="1" showInputMessage="1" allowBlank="0" type="list">
      <formula1>V_ST_B_3_1</formula1>
    </dataValidation>
    <dataValidation sqref="F190" showErrorMessage="1" showInputMessage="1" allowBlank="0" type="list">
      <formula1>O_IM_A_1_1</formula1>
    </dataValidation>
    <dataValidation sqref="F192" showErrorMessage="1" showInputMessage="1" allowBlank="0" type="list">
      <formula1>O_IM_A_2_1</formula1>
    </dataValidation>
    <dataValidation sqref="F194" showErrorMessage="1" showInputMessage="1" allowBlank="0" type="list">
      <formula1>O_IM_A_3_1</formula1>
    </dataValidation>
    <dataValidation sqref="F197" showErrorMessage="1" showInputMessage="1" allowBlank="0" type="list">
      <formula1>O_IM_B_1_1</formula1>
    </dataValidation>
    <dataValidation sqref="F199" showErrorMessage="1" showInputMessage="1" allowBlank="0" type="list">
      <formula1>O_IM_B_2_1</formula1>
    </dataValidation>
    <dataValidation sqref="F201" showErrorMessage="1" showInputMessage="1" allowBlank="0" type="list">
      <formula1>O_IM_B_3_1</formula1>
    </dataValidation>
    <dataValidation sqref="F204" showErrorMessage="1" showInputMessage="1" allowBlank="0" type="list">
      <formula1>O_EM_A_1_1</formula1>
    </dataValidation>
    <dataValidation sqref="F206" showErrorMessage="1" showInputMessage="1" allowBlank="0" type="list">
      <formula1>O_EM_A_2_1</formula1>
    </dataValidation>
    <dataValidation sqref="F208" showErrorMessage="1" showInputMessage="1" allowBlank="0" type="list">
      <formula1>O_EM_A_3_1</formula1>
    </dataValidation>
    <dataValidation sqref="F211" showErrorMessage="1" showInputMessage="1" allowBlank="0" type="list">
      <formula1>O_EM_B_1_1</formula1>
    </dataValidation>
    <dataValidation sqref="F213" showErrorMessage="1" showInputMessage="1" allowBlank="0" type="list">
      <formula1>O_EM_B_2_1</formula1>
    </dataValidation>
    <dataValidation sqref="F215" showErrorMessage="1" showInputMessage="1" allowBlank="0" type="list">
      <formula1>O_EM_B_3_1</formula1>
    </dataValidation>
    <dataValidation sqref="F218" showErrorMessage="1" showInputMessage="1" allowBlank="0" type="list">
      <formula1>O_OM_A_1_1</formula1>
    </dataValidation>
    <dataValidation sqref="F220" showErrorMessage="1" showInputMessage="1" allowBlank="0" type="list">
      <formula1>O_OM_A_2_1</formula1>
    </dataValidation>
    <dataValidation sqref="F222" showErrorMessage="1" showInputMessage="1" allowBlank="0" type="list">
      <formula1>O_OM_A_3_1</formula1>
    </dataValidation>
    <dataValidation sqref="F225" showErrorMessage="1" showInputMessage="1" allowBlank="0" type="list">
      <formula1>O_OM_B_1_1</formula1>
    </dataValidation>
    <dataValidation sqref="F227" showErrorMessage="1" showInputMessage="1" allowBlank="0" type="list">
      <formula1>O_OM_B_2_1</formula1>
    </dataValidation>
  </dataValidations>
  <pageMargins left="0.75" right="0.75" top="1" bottom="1" header="0.5" footer="0.5"/>
  <pageSetup orientation="portrait" paperSize="9" scale="10" fitToHeight="0" fitToWidth="0" firstPageNumber="0" horizontalDpi="300" verticalDpi="300"/>
</worksheet>
</file>

<file path=xl/worksheets/sheet4.xml><?xml version="1.0" encoding="utf-8"?>
<worksheet xmlns:r="http://schemas.openxmlformats.org/officeDocument/2006/relationships" xmlns="http://schemas.openxmlformats.org/spreadsheetml/2006/main">
  <sheetPr codeName="Sheet3">
    <outlinePr summaryBelow="1" summaryRight="1"/>
    <pageSetUpPr/>
  </sheetPr>
  <dimension ref="A1:Z144"/>
  <sheetViews>
    <sheetView showGridLines="0" topLeftCell="A89" zoomScale="140" zoomScaleNormal="140" workbookViewId="0">
      <selection activeCell="I14" sqref="I14"/>
    </sheetView>
  </sheetViews>
  <sheetFormatPr baseColWidth="8" defaultColWidth="8.85546875" defaultRowHeight="14.25"/>
  <cols>
    <col width="14.85546875" customWidth="1" style="610" min="1" max="1"/>
    <col width="24.85546875" customWidth="1" style="610" min="2" max="2"/>
    <col width="9.140625" customWidth="1" style="610" min="3" max="3"/>
    <col width="6.5703125" customWidth="1" style="610" min="4" max="6"/>
    <col hidden="1" width="15" customWidth="1" style="610" min="7" max="7"/>
    <col width="9.140625" customWidth="1" style="610" min="8" max="8"/>
    <col width="15" bestFit="1" customWidth="1" style="610" min="9" max="10"/>
    <col width="7.42578125" customWidth="1" style="610" min="11" max="11"/>
    <col width="15" bestFit="1" customWidth="1" style="610" min="12" max="14"/>
    <col width="8.85546875" customWidth="1" style="610" min="15" max="19"/>
    <col width="14.7109375" customWidth="1" style="610" min="20" max="20"/>
    <col width="24.5703125" customWidth="1" style="610" min="21" max="21"/>
    <col width="10.140625" bestFit="1" customWidth="1" style="610" min="22" max="22"/>
    <col width="10.42578125" bestFit="1" customWidth="1" style="610" min="23" max="23"/>
    <col width="10.42578125" customWidth="1" style="610" min="24" max="24"/>
    <col width="9.42578125" bestFit="1" customWidth="1" style="610" min="25" max="25"/>
    <col width="8.85546875" customWidth="1" style="610" min="26" max="16384"/>
  </cols>
  <sheetData>
    <row r="1" ht="25.5" customHeight="1" s="721">
      <c r="A1" s="508">
        <f>CONCATENATE("SAMM Assessment Scorecard: ",C6," For ",C5)</f>
        <v/>
      </c>
      <c r="K1" s="613" t="n"/>
      <c r="L1" s="613" t="n"/>
      <c r="M1" s="613" t="n"/>
      <c r="N1" s="613" t="n"/>
    </row>
    <row r="2" ht="12.75" customHeight="1" s="721" thickBot="1">
      <c r="A2" s="206" t="n"/>
      <c r="B2" s="206" t="n"/>
      <c r="C2" s="206" t="n"/>
      <c r="D2" s="206" t="n"/>
      <c r="E2" s="206" t="n"/>
      <c r="F2" s="206" t="n"/>
      <c r="G2" s="206" t="n"/>
      <c r="H2" s="206" t="n"/>
      <c r="I2" s="206" t="n"/>
      <c r="J2" s="206" t="n"/>
      <c r="K2" s="613" t="n"/>
      <c r="L2" s="613" t="n"/>
      <c r="M2" s="613" t="n"/>
      <c r="N2" s="613" t="n"/>
    </row>
    <row r="3" ht="54" customHeight="1" s="721" thickBot="1">
      <c r="A3" s="780" t="inlineStr">
        <is>
          <t>Notes:
Data in this worksheet is automatically imported from the Interview and Roadmap worksheets and will automatically update when changed in the respective worksheets.  This is mostly a read-only worksheet, changes should be made in Interview or Roadmap worksheets.</t>
        </is>
      </c>
      <c r="B3" s="723" t="n"/>
      <c r="C3" s="723" t="n"/>
      <c r="D3" s="723" t="n"/>
      <c r="E3" s="723" t="n"/>
      <c r="F3" s="723" t="n"/>
      <c r="G3" s="723" t="n"/>
      <c r="H3" s="723" t="n"/>
      <c r="I3" s="723" t="n"/>
      <c r="J3" s="723" t="n"/>
      <c r="K3" s="724" t="n"/>
      <c r="L3" s="613" t="n"/>
      <c r="M3" s="613" t="n"/>
      <c r="N3" s="613" t="n"/>
    </row>
    <row r="4" ht="12.75" customHeight="1" s="721">
      <c r="A4" s="207" t="n"/>
      <c r="B4" s="207" t="n"/>
      <c r="C4" s="207" t="n"/>
      <c r="D4" s="207" t="n"/>
      <c r="E4" s="207" t="n"/>
      <c r="F4" s="207" t="n"/>
      <c r="G4" s="207" t="n"/>
      <c r="H4" s="207" t="n"/>
      <c r="I4" s="207" t="n"/>
      <c r="J4" s="207" t="n"/>
      <c r="K4" s="613" t="n"/>
      <c r="L4" s="613" t="n"/>
      <c r="M4" s="613" t="n"/>
      <c r="N4" s="613" t="n"/>
    </row>
    <row r="5" ht="12.75" customHeight="1" s="721">
      <c r="A5" s="611">
        <f>Interview!B10</f>
        <v/>
      </c>
      <c r="C5" s="613">
        <f>IF(ISBLANK(Interview!D10),"",Interview!D10)</f>
        <v/>
      </c>
      <c r="G5" s="613" t="n"/>
      <c r="H5" s="613" t="n"/>
      <c r="I5" s="613" t="n"/>
      <c r="J5" s="613" t="n"/>
      <c r="K5" s="613" t="n"/>
      <c r="L5" s="613" t="n"/>
      <c r="M5" s="613" t="n"/>
      <c r="N5" s="613" t="n"/>
    </row>
    <row r="6" ht="12.75" customHeight="1" s="721">
      <c r="A6" s="611">
        <f>Interview!B11</f>
        <v/>
      </c>
      <c r="C6" s="613">
        <f>IF(ISBLANK(Interview!D11),"",Interview!D11)</f>
        <v/>
      </c>
      <c r="G6" s="613" t="n"/>
      <c r="H6" s="613" t="n"/>
      <c r="I6" s="613" t="n"/>
      <c r="J6" s="613" t="n"/>
      <c r="K6" s="613" t="n"/>
      <c r="L6" s="613" t="n"/>
      <c r="M6" s="613" t="n"/>
      <c r="N6" s="613" t="n"/>
    </row>
    <row r="7" ht="12.75" customHeight="1" s="721">
      <c r="A7" s="611">
        <f>Interview!B12</f>
        <v/>
      </c>
      <c r="C7" s="612">
        <f>IF(ISBLANK(Interview!D12),"",Interview!D12)</f>
        <v/>
      </c>
      <c r="G7" s="613" t="n"/>
      <c r="H7" s="613" t="n"/>
      <c r="I7" s="613" t="n"/>
      <c r="J7" s="613" t="n"/>
      <c r="K7" s="613" t="n"/>
      <c r="L7" s="613" t="n"/>
      <c r="M7" s="613" t="n"/>
      <c r="N7" s="613" t="n"/>
    </row>
    <row r="8" ht="12.75" customHeight="1" s="721">
      <c r="A8" s="611">
        <f>Interview!B13</f>
        <v/>
      </c>
      <c r="C8" s="613">
        <f>IF(ISBLANK(Interview!D13),"",Interview!D13)</f>
        <v/>
      </c>
      <c r="G8" s="613" t="n"/>
      <c r="H8" s="613" t="n"/>
      <c r="I8" s="613" t="n"/>
      <c r="J8" s="613" t="n"/>
      <c r="K8" s="613" t="n"/>
      <c r="L8" s="613" t="n"/>
      <c r="M8" s="613" t="n"/>
      <c r="N8" s="613" t="n"/>
    </row>
    <row r="9" ht="12.75" customHeight="1" s="721">
      <c r="A9" s="611">
        <f>Interview!B14</f>
        <v/>
      </c>
      <c r="C9" s="617">
        <f>IF(ISBLANK(Interview!D14),"",Interview!D14)</f>
        <v/>
      </c>
      <c r="J9" s="613" t="n"/>
      <c r="K9" s="613" t="n"/>
      <c r="L9" s="613" t="n"/>
      <c r="M9" s="613" t="n"/>
      <c r="N9" s="613" t="n"/>
    </row>
    <row r="10" ht="12.75" customHeight="1" s="721" thickBot="1">
      <c r="A10" s="611" t="n"/>
      <c r="B10" s="613" t="n"/>
      <c r="C10" s="613" t="n"/>
      <c r="D10" s="613" t="n"/>
      <c r="E10" s="613" t="n"/>
      <c r="F10" s="613" t="n"/>
      <c r="G10" s="613" t="n"/>
      <c r="H10" s="613" t="n"/>
      <c r="I10" s="613" t="n"/>
      <c r="J10" s="613" t="n"/>
      <c r="K10" s="613" t="n"/>
      <c r="L10" s="613" t="n"/>
      <c r="M10" s="613" t="n"/>
      <c r="N10" s="613" t="n"/>
    </row>
    <row r="11" ht="24.95" customHeight="1" s="721" thickBot="1">
      <c r="A11" s="606" t="inlineStr">
        <is>
          <t>Current Maturity Score</t>
        </is>
      </c>
      <c r="B11" s="723" t="n"/>
      <c r="C11" s="723" t="n"/>
      <c r="D11" s="723" t="n"/>
      <c r="E11" s="723" t="n"/>
      <c r="F11" s="723" t="n"/>
      <c r="G11" s="723" t="n"/>
      <c r="H11" s="723" t="n"/>
      <c r="I11" s="723" t="n"/>
      <c r="J11" s="724" t="n"/>
      <c r="K11" s="613" t="n"/>
      <c r="L11" s="606" t="inlineStr">
        <is>
          <t>Current Maturity Score</t>
        </is>
      </c>
      <c r="M11" s="723" t="n"/>
      <c r="N11" s="723" t="n"/>
      <c r="O11" s="723" t="n"/>
      <c r="P11" s="723" t="n"/>
      <c r="Q11" s="723" t="n"/>
      <c r="R11" s="724" t="n"/>
      <c r="T11" s="609" t="inlineStr">
        <is>
          <t>Current Maturity Score</t>
        </is>
      </c>
      <c r="U11" s="723" t="n"/>
      <c r="V11" s="723" t="n"/>
      <c r="W11" s="723" t="n"/>
      <c r="X11" s="723" t="n"/>
      <c r="Y11" s="723" t="n"/>
      <c r="Z11" s="724" t="n"/>
    </row>
    <row r="12" ht="12.75" customHeight="1" s="721">
      <c r="A12" s="206" t="n"/>
      <c r="B12" s="206" t="n"/>
      <c r="C12" s="206" t="n"/>
      <c r="D12" s="603" t="inlineStr">
        <is>
          <t>Maturity</t>
        </is>
      </c>
      <c r="E12" s="781" t="n"/>
      <c r="F12" s="782" t="n"/>
      <c r="G12" s="613" t="n"/>
      <c r="H12" s="613" t="n"/>
      <c r="I12" s="613" t="n"/>
      <c r="J12" s="613" t="n"/>
      <c r="K12" s="613" t="n"/>
      <c r="L12" s="613" t="n"/>
      <c r="M12" s="613" t="n"/>
      <c r="N12" s="613" t="n"/>
    </row>
    <row r="13" ht="24.95" customHeight="1" s="721">
      <c r="A13" s="209" t="inlineStr">
        <is>
          <t>Business Functions</t>
        </is>
      </c>
      <c r="B13" s="209" t="inlineStr">
        <is>
          <t>Security Practices</t>
        </is>
      </c>
      <c r="C13" s="209" t="inlineStr">
        <is>
          <t>Score</t>
        </is>
      </c>
      <c r="D13" s="210" t="n">
        <v>1</v>
      </c>
      <c r="E13" s="210" t="n">
        <v>2</v>
      </c>
      <c r="F13" s="210" t="n">
        <v>3</v>
      </c>
      <c r="G13" s="211" t="inlineStr">
        <is>
          <t>Translated Value</t>
        </is>
      </c>
      <c r="H13" s="95" t="n"/>
      <c r="I13" s="209" t="inlineStr">
        <is>
          <t>Business Functions</t>
        </is>
      </c>
      <c r="J13" s="209" t="inlineStr">
        <is>
          <t>Score</t>
        </is>
      </c>
      <c r="L13" s="613" t="n"/>
      <c r="M13" s="613" t="n"/>
      <c r="N13" s="613" t="n"/>
      <c r="V13" s="610">
        <f>T14</f>
        <v/>
      </c>
      <c r="W13" s="610">
        <f>T17</f>
        <v/>
      </c>
      <c r="X13" s="610">
        <f>T20</f>
        <v/>
      </c>
      <c r="Y13" s="610">
        <f>T23</f>
        <v/>
      </c>
      <c r="Z13" s="610">
        <f>T26</f>
        <v/>
      </c>
    </row>
    <row r="14" ht="24.95" customHeight="1" s="721">
      <c r="A14" s="212">
        <f>Interview!$B$16</f>
        <v/>
      </c>
      <c r="B14" s="221">
        <f>Interview!$D$17</f>
        <v/>
      </c>
      <c r="C14" s="213">
        <f>Interview!$J$18</f>
        <v/>
      </c>
      <c r="D14" s="213">
        <f>Interview!H18</f>
        <v/>
      </c>
      <c r="E14" s="213">
        <f>Interview!H20</f>
        <v/>
      </c>
      <c r="F14" s="213">
        <f>Interview!H22</f>
        <v/>
      </c>
      <c r="G14" s="214">
        <f>(((((IF((C14="0+"),0.5,0)+IF((C14=1),1,0))+IF((C14="1+"),1.5,0))+IF((C14=2),2,0))+IF((C14="2+"),2.5,0))+IF((C14=3),3,0))+IF((C14="3+"),3.5,0)</f>
        <v/>
      </c>
      <c r="H14" s="215" t="n"/>
      <c r="I14" s="212">
        <f>A14</f>
        <v/>
      </c>
      <c r="J14" s="213">
        <f>AVERAGE(C14:C16)</f>
        <v/>
      </c>
      <c r="L14" s="613" t="n"/>
      <c r="M14" s="613" t="n"/>
      <c r="N14" s="613" t="n"/>
      <c r="T14" s="212">
        <f>A14</f>
        <v/>
      </c>
      <c r="U14" s="221">
        <f>B14</f>
        <v/>
      </c>
      <c r="V14" s="213">
        <f>C14</f>
        <v/>
      </c>
      <c r="W14" s="213" t="n">
        <v>0</v>
      </c>
      <c r="X14" s="213" t="n">
        <v>0</v>
      </c>
      <c r="Y14" s="213" t="n">
        <v>0</v>
      </c>
      <c r="Z14" s="213" t="n">
        <v>0</v>
      </c>
    </row>
    <row r="15" ht="24.95" customHeight="1" s="721">
      <c r="A15" s="212">
        <f>Interview!$B$16</f>
        <v/>
      </c>
      <c r="B15" s="221">
        <f>Interview!$B$31</f>
        <v/>
      </c>
      <c r="C15" s="213">
        <f>Interview!$J$32</f>
        <v/>
      </c>
      <c r="D15" s="213">
        <f>Interview!H32</f>
        <v/>
      </c>
      <c r="E15" s="213">
        <f>Interview!H34</f>
        <v/>
      </c>
      <c r="F15" s="213">
        <f>Interview!H36</f>
        <v/>
      </c>
      <c r="G15" s="214">
        <f>(((((IF((C15="0+"),0.5,0)+IF((C15=1),1,0))+IF((C15="1+"),1.5,0))+IF((C15=2),2,0))+IF((C15="2+"),2.5,0))+IF((C15=3),3,0))+IF((C15="3+"),3.5,0)</f>
        <v/>
      </c>
      <c r="H15" s="215" t="n"/>
      <c r="I15" s="216">
        <f>A17</f>
        <v/>
      </c>
      <c r="J15" s="213">
        <f>AVERAGE(C17:C19)</f>
        <v/>
      </c>
      <c r="L15" s="613" t="n"/>
      <c r="M15" s="613" t="n"/>
      <c r="N15" s="613" t="n"/>
      <c r="T15" s="212">
        <f>A15</f>
        <v/>
      </c>
      <c r="U15" s="221">
        <f>B15</f>
        <v/>
      </c>
      <c r="V15" s="213">
        <f>C15</f>
        <v/>
      </c>
      <c r="W15" s="213" t="n">
        <v>0</v>
      </c>
      <c r="X15" s="213" t="n">
        <v>0</v>
      </c>
      <c r="Y15" s="213" t="n">
        <v>0</v>
      </c>
      <c r="Z15" s="213" t="n">
        <v>0</v>
      </c>
    </row>
    <row r="16" ht="24.95" customHeight="1" s="721">
      <c r="A16" s="212">
        <f>Interview!$B$16</f>
        <v/>
      </c>
      <c r="B16" s="221">
        <f>Interview!$B$45</f>
        <v/>
      </c>
      <c r="C16" s="213">
        <f>Interview!$J$46</f>
        <v/>
      </c>
      <c r="D16" s="213">
        <f>Interview!H46</f>
        <v/>
      </c>
      <c r="E16" s="213">
        <f>Interview!H48</f>
        <v/>
      </c>
      <c r="F16" s="213">
        <f>Interview!H50</f>
        <v/>
      </c>
      <c r="G16" s="214">
        <f>(((((IF((C16="0+"),0.5,0)+IF((C16=1),1,0))+IF((C16="1+"),1.5,0))+IF((C16=2),2,0))+IF((C16="2+"),2.5,0))+IF((C16=3),3,0))+IF((C16="3+"),3.5,0)</f>
        <v/>
      </c>
      <c r="H16" s="215" t="n"/>
      <c r="I16" s="218">
        <f>A20</f>
        <v/>
      </c>
      <c r="J16" s="213">
        <f>AVERAGE(C20:C22)</f>
        <v/>
      </c>
      <c r="L16" s="613" t="n"/>
      <c r="M16" s="613" t="n"/>
      <c r="N16" s="613" t="n"/>
      <c r="T16" s="212">
        <f>A16</f>
        <v/>
      </c>
      <c r="U16" s="221">
        <f>B16</f>
        <v/>
      </c>
      <c r="V16" s="213">
        <f>C16</f>
        <v/>
      </c>
      <c r="W16" s="213" t="n">
        <v>0</v>
      </c>
      <c r="X16" s="213" t="n">
        <v>0</v>
      </c>
      <c r="Y16" s="213" t="n">
        <v>0</v>
      </c>
      <c r="Z16" s="213" t="n">
        <v>0</v>
      </c>
    </row>
    <row r="17" ht="24.95" customHeight="1" s="721">
      <c r="A17" s="216">
        <f>Interview!$B$59</f>
        <v/>
      </c>
      <c r="B17" s="222">
        <f>Interview!$B$60</f>
        <v/>
      </c>
      <c r="C17" s="213">
        <f>Interview!$J$61</f>
        <v/>
      </c>
      <c r="D17" s="213">
        <f>Interview!H61</f>
        <v/>
      </c>
      <c r="E17" s="213">
        <f>Interview!H63</f>
        <v/>
      </c>
      <c r="F17" s="213">
        <f>Interview!H65</f>
        <v/>
      </c>
      <c r="G17" s="214">
        <f>(((((IF((C17="0+"),0.5,0)+IF((C17=1),1,0))+IF((C17="1+"),1.5,0))+IF((C17=2),2,0))+IF((C17="2+"),2.5,0))+IF((C17=3),3,0))+IF((C17="3+"),3.5,0)</f>
        <v/>
      </c>
      <c r="H17" s="215" t="n"/>
      <c r="I17" s="219">
        <f>A23</f>
        <v/>
      </c>
      <c r="J17" s="213">
        <f>AVERAGE(C23:C25)</f>
        <v/>
      </c>
      <c r="L17" s="613" t="n"/>
      <c r="M17" s="613" t="n"/>
      <c r="N17" s="613" t="n"/>
      <c r="T17" s="216">
        <f>A17</f>
        <v/>
      </c>
      <c r="U17" s="222">
        <f>B17</f>
        <v/>
      </c>
      <c r="V17" s="213" t="n">
        <v>0</v>
      </c>
      <c r="W17" s="213">
        <f>C17</f>
        <v/>
      </c>
      <c r="X17" s="213" t="n">
        <v>0</v>
      </c>
      <c r="Y17" s="213" t="n">
        <v>0</v>
      </c>
      <c r="Z17" s="213" t="n">
        <v>0</v>
      </c>
    </row>
    <row r="18" ht="24.95" customHeight="1" s="721">
      <c r="A18" s="216">
        <f>Interview!$B$59</f>
        <v/>
      </c>
      <c r="B18" s="222">
        <f>Interview!$B$74</f>
        <v/>
      </c>
      <c r="C18" s="213">
        <f>Interview!$J$75</f>
        <v/>
      </c>
      <c r="D18" s="213">
        <f>Interview!H75</f>
        <v/>
      </c>
      <c r="E18" s="213">
        <f>Interview!H77</f>
        <v/>
      </c>
      <c r="F18" s="213">
        <f>Interview!H79</f>
        <v/>
      </c>
      <c r="G18" s="214">
        <f>(((((IF((C18="0+"),0.5,0)+IF((C18=1),1,0))+IF((C18="1+"),1.5,0))+IF((C18=2),2,0))+IF((C18="2+"),2.5,0))+IF((C18=3),3,0))+IF((C18="3+"),3.5,0)</f>
        <v/>
      </c>
      <c r="H18" s="215" t="n"/>
      <c r="I18" s="220">
        <f>A26</f>
        <v/>
      </c>
      <c r="J18" s="213">
        <f>AVERAGE(C26:C28)</f>
        <v/>
      </c>
      <c r="K18" s="613" t="n"/>
      <c r="L18" s="613" t="n"/>
      <c r="M18" s="613" t="n"/>
      <c r="N18" s="613" t="n"/>
      <c r="T18" s="216">
        <f>A18</f>
        <v/>
      </c>
      <c r="U18" s="222">
        <f>B18</f>
        <v/>
      </c>
      <c r="V18" s="213" t="n">
        <v>0</v>
      </c>
      <c r="W18" s="213">
        <f>C18</f>
        <v/>
      </c>
      <c r="X18" s="213" t="n">
        <v>0</v>
      </c>
      <c r="Y18" s="213" t="n">
        <v>0</v>
      </c>
      <c r="Z18" s="213" t="n">
        <v>0</v>
      </c>
    </row>
    <row r="19" ht="24.95" customHeight="1" s="721">
      <c r="A19" s="216">
        <f>Interview!$B$59</f>
        <v/>
      </c>
      <c r="B19" s="222">
        <f>Interview!$B$88</f>
        <v/>
      </c>
      <c r="C19" s="213">
        <f>Interview!$J$89</f>
        <v/>
      </c>
      <c r="D19" s="213">
        <f>Interview!H89</f>
        <v/>
      </c>
      <c r="E19" s="213">
        <f>Interview!H91</f>
        <v/>
      </c>
      <c r="F19" s="213">
        <f>Interview!H93</f>
        <v/>
      </c>
      <c r="G19" s="214">
        <f>(((((IF((C19="0+"),0.5,0)+IF((C19=1),1,0))+IF((C19="1+"),1.5,0))+IF((C19=2),2,0))+IF((C19="2+"),2.5,0))+IF((C19=3),3,0))+IF((C19="3+"),3.5,0)</f>
        <v/>
      </c>
      <c r="H19" s="215" t="n"/>
      <c r="I19" s="217" t="inlineStr">
        <is>
          <t>Overall</t>
        </is>
      </c>
      <c r="J19" s="213">
        <f>AVERAGE(J14:J18)</f>
        <v/>
      </c>
      <c r="K19" s="613" t="n"/>
      <c r="L19" s="613" t="n"/>
      <c r="M19" s="613" t="n"/>
      <c r="N19" s="613" t="n"/>
      <c r="T19" s="216">
        <f>A19</f>
        <v/>
      </c>
      <c r="U19" s="222">
        <f>B19</f>
        <v/>
      </c>
      <c r="V19" s="213" t="n">
        <v>0</v>
      </c>
      <c r="W19" s="213">
        <f>C19</f>
        <v/>
      </c>
      <c r="X19" s="213" t="n">
        <v>0</v>
      </c>
      <c r="Y19" s="213" t="n">
        <v>0</v>
      </c>
      <c r="Z19" s="213" t="n">
        <v>0</v>
      </c>
    </row>
    <row r="20" ht="24.95" customHeight="1" s="721">
      <c r="A20" s="218">
        <f>Interview!$B$102</f>
        <v/>
      </c>
      <c r="B20" s="223">
        <f>Interview!$B$103</f>
        <v/>
      </c>
      <c r="C20" s="213">
        <f>Interview!$J$104</f>
        <v/>
      </c>
      <c r="D20" s="213">
        <f>Interview!H104</f>
        <v/>
      </c>
      <c r="E20" s="213">
        <f>Interview!H106</f>
        <v/>
      </c>
      <c r="F20" s="213">
        <f>Interview!H108</f>
        <v/>
      </c>
      <c r="G20" s="214" t="n"/>
      <c r="H20" s="215" t="n"/>
      <c r="I20" s="613" t="n"/>
      <c r="J20" s="613" t="n"/>
      <c r="K20" s="613" t="n"/>
      <c r="L20" s="613" t="n"/>
      <c r="M20" s="613" t="n"/>
      <c r="N20" s="613" t="n"/>
      <c r="T20" s="218">
        <f>A20</f>
        <v/>
      </c>
      <c r="U20" s="223">
        <f>B20</f>
        <v/>
      </c>
      <c r="V20" s="213" t="n">
        <v>0</v>
      </c>
      <c r="W20" s="213" t="n">
        <v>0</v>
      </c>
      <c r="X20" s="213">
        <f>C20</f>
        <v/>
      </c>
      <c r="Y20" s="213" t="n">
        <v>0</v>
      </c>
      <c r="Z20" s="213" t="n">
        <v>0</v>
      </c>
    </row>
    <row r="21" ht="24.95" customHeight="1" s="721">
      <c r="A21" s="218">
        <f>Interview!$B$102</f>
        <v/>
      </c>
      <c r="B21" s="223">
        <f>Interview!$B$117</f>
        <v/>
      </c>
      <c r="C21" s="213">
        <f>Interview!$J$118</f>
        <v/>
      </c>
      <c r="D21" s="213">
        <f>Interview!H118</f>
        <v/>
      </c>
      <c r="E21" s="213">
        <f>Interview!H120</f>
        <v/>
      </c>
      <c r="F21" s="213">
        <f>Interview!H122</f>
        <v/>
      </c>
      <c r="G21" s="214" t="n"/>
      <c r="H21" s="215" t="n"/>
      <c r="I21" s="613" t="n"/>
      <c r="J21" s="613" t="n"/>
      <c r="K21" s="613" t="n"/>
      <c r="L21" s="613" t="n"/>
      <c r="M21" s="613" t="n"/>
      <c r="N21" s="613" t="n"/>
      <c r="T21" s="218">
        <f>A21</f>
        <v/>
      </c>
      <c r="U21" s="223">
        <f>B21</f>
        <v/>
      </c>
      <c r="V21" s="213" t="n">
        <v>0</v>
      </c>
      <c r="W21" s="213" t="n">
        <v>0</v>
      </c>
      <c r="X21" s="213">
        <f>C21</f>
        <v/>
      </c>
      <c r="Y21" s="213" t="n">
        <v>0</v>
      </c>
      <c r="Z21" s="213" t="n">
        <v>0</v>
      </c>
    </row>
    <row r="22" ht="24.95" customHeight="1" s="721">
      <c r="A22" s="218">
        <f>Interview!$B$102</f>
        <v/>
      </c>
      <c r="B22" s="223">
        <f>Interview!$B$131</f>
        <v/>
      </c>
      <c r="C22" s="213">
        <f>Interview!$J$132</f>
        <v/>
      </c>
      <c r="D22" s="213">
        <f>Interview!H132</f>
        <v/>
      </c>
      <c r="E22" s="213">
        <f>Interview!H134</f>
        <v/>
      </c>
      <c r="F22" s="213">
        <f>Interview!H136</f>
        <v/>
      </c>
      <c r="G22" s="214" t="n"/>
      <c r="H22" s="215" t="n"/>
      <c r="I22" s="613" t="n"/>
      <c r="J22" s="613" t="n"/>
      <c r="K22" s="613" t="n"/>
      <c r="L22" s="613" t="n"/>
      <c r="M22" s="613" t="n"/>
      <c r="N22" s="613" t="n"/>
      <c r="T22" s="218">
        <f>A22</f>
        <v/>
      </c>
      <c r="U22" s="223">
        <f>B22</f>
        <v/>
      </c>
      <c r="V22" s="213" t="n">
        <v>0</v>
      </c>
      <c r="W22" s="213" t="n">
        <v>0</v>
      </c>
      <c r="X22" s="213">
        <f>C22</f>
        <v/>
      </c>
      <c r="Y22" s="213" t="n">
        <v>0</v>
      </c>
      <c r="Z22" s="213" t="n">
        <v>0</v>
      </c>
    </row>
    <row r="23" ht="24.95" customHeight="1" s="721">
      <c r="A23" s="219">
        <f>Interview!$B$145</f>
        <v/>
      </c>
      <c r="B23" s="224">
        <f>Interview!$B$146</f>
        <v/>
      </c>
      <c r="C23" s="213">
        <f>Interview!$J$147</f>
        <v/>
      </c>
      <c r="D23" s="213">
        <f>Interview!H147</f>
        <v/>
      </c>
      <c r="E23" s="213">
        <f>Interview!H149</f>
        <v/>
      </c>
      <c r="F23" s="213">
        <f>Interview!H151</f>
        <v/>
      </c>
      <c r="G23" s="214">
        <f>(((((IF((C23="0+"),0.5,0)+IF((C23=1),1,0))+IF((C23="1+"),1.5,0))+IF((C23=2),2,0))+IF((C23="2+"),2.5,0))+IF((C23=3),3,0))+IF((C23="3+"),3.5,0)</f>
        <v/>
      </c>
      <c r="H23" s="215" t="n"/>
      <c r="I23" s="613" t="n"/>
      <c r="J23" s="613" t="n"/>
      <c r="K23" s="613" t="n"/>
      <c r="L23" s="613" t="n"/>
      <c r="M23" s="613" t="n"/>
      <c r="N23" s="613" t="n"/>
      <c r="T23" s="219">
        <f>A23</f>
        <v/>
      </c>
      <c r="U23" s="224">
        <f>B23</f>
        <v/>
      </c>
      <c r="V23" s="213" t="n">
        <v>0</v>
      </c>
      <c r="W23" s="213" t="n">
        <v>0</v>
      </c>
      <c r="X23" s="213" t="n">
        <v>0</v>
      </c>
      <c r="Y23" s="213">
        <f>C23</f>
        <v/>
      </c>
      <c r="Z23" s="213" t="n">
        <v>0</v>
      </c>
    </row>
    <row r="24" ht="24.95" customHeight="1" s="721">
      <c r="A24" s="219">
        <f>Interview!$B$145</f>
        <v/>
      </c>
      <c r="B24" s="224">
        <f>Interview!$B$160</f>
        <v/>
      </c>
      <c r="C24" s="213">
        <f>Interview!$J$161</f>
        <v/>
      </c>
      <c r="D24" s="213">
        <f>Interview!H161</f>
        <v/>
      </c>
      <c r="E24" s="213">
        <f>Interview!H163</f>
        <v/>
      </c>
      <c r="F24" s="213">
        <f>Interview!H165</f>
        <v/>
      </c>
      <c r="G24" s="214">
        <f>(((((IF((C24="0+"),0.5,0)+IF((C24=1),1,0))+IF((C24="1+"),1.5,0))+IF((C24=2),2,0))+IF((C24="2+"),2.5,0))+IF((C24=3),3,0))+IF((C24="3+"),3.5,0)</f>
        <v/>
      </c>
      <c r="H24" s="215" t="n"/>
      <c r="I24" s="613" t="n"/>
      <c r="J24" s="613" t="n"/>
      <c r="K24" s="613" t="n"/>
      <c r="L24" s="613" t="n"/>
      <c r="M24" s="613" t="n"/>
      <c r="N24" s="613" t="n"/>
      <c r="T24" s="219">
        <f>A24</f>
        <v/>
      </c>
      <c r="U24" s="224">
        <f>B24</f>
        <v/>
      </c>
      <c r="V24" s="213" t="n">
        <v>0</v>
      </c>
      <c r="W24" s="213" t="n">
        <v>0</v>
      </c>
      <c r="X24" s="213" t="n">
        <v>0</v>
      </c>
      <c r="Y24" s="213">
        <f>C24</f>
        <v/>
      </c>
      <c r="Z24" s="213" t="n">
        <v>0</v>
      </c>
    </row>
    <row r="25" ht="24.95" customHeight="1" s="721">
      <c r="A25" s="219">
        <f>Interview!$B$145</f>
        <v/>
      </c>
      <c r="B25" s="224">
        <f>Interview!$B$174</f>
        <v/>
      </c>
      <c r="C25" s="213">
        <f>Interview!$J$175</f>
        <v/>
      </c>
      <c r="D25" s="213">
        <f>Interview!H175</f>
        <v/>
      </c>
      <c r="E25" s="213">
        <f>Interview!H177</f>
        <v/>
      </c>
      <c r="F25" s="213">
        <f>Interview!H179</f>
        <v/>
      </c>
      <c r="G25" s="214">
        <f>(((((IF((C25="0+"),0.5,0)+IF((C25=1),1,0))+IF((C25="1+"),1.5,0))+IF((C25=2),2,0))+IF((C25="2+"),2.5,0))+IF((C25=3),3,0))+IF((C25="3+"),3.5,0)</f>
        <v/>
      </c>
      <c r="H25" s="215" t="n"/>
      <c r="I25" s="613" t="n"/>
      <c r="J25" s="613" t="n"/>
      <c r="K25" s="613" t="n"/>
      <c r="L25" s="613" t="n"/>
      <c r="M25" s="613" t="n"/>
      <c r="N25" s="613" t="n"/>
      <c r="T25" s="219">
        <f>A25</f>
        <v/>
      </c>
      <c r="U25" s="224">
        <f>B25</f>
        <v/>
      </c>
      <c r="V25" s="213" t="n">
        <v>0</v>
      </c>
      <c r="W25" s="213" t="n">
        <v>0</v>
      </c>
      <c r="X25" s="213" t="n">
        <v>0</v>
      </c>
      <c r="Y25" s="213">
        <f>C25</f>
        <v/>
      </c>
      <c r="Z25" s="213" t="n">
        <v>0</v>
      </c>
    </row>
    <row r="26" ht="24.95" customHeight="1" s="721">
      <c r="A26" s="220">
        <f>Interview!$B$188</f>
        <v/>
      </c>
      <c r="B26" s="225">
        <f>Interview!$B$189</f>
        <v/>
      </c>
      <c r="C26" s="213">
        <f>Interview!$J$190</f>
        <v/>
      </c>
      <c r="D26" s="213">
        <f>Interview!H190</f>
        <v/>
      </c>
      <c r="E26" s="213">
        <f>Interview!H192</f>
        <v/>
      </c>
      <c r="F26" s="213">
        <f>Interview!H194</f>
        <v/>
      </c>
      <c r="G26" s="214">
        <f>(((((IF((C26="0+"),0.5,0)+IF((C26=1),1,0))+IF((C26="1+"),1.5,0))+IF((C26=2),2,0))+IF((C26="2+"),2.5,0))+IF((C26=3),3,0))+IF((C26="3+"),3.5,0)</f>
        <v/>
      </c>
      <c r="H26" s="215" t="n"/>
      <c r="I26" s="613" t="n"/>
      <c r="J26" s="613" t="n"/>
      <c r="K26" s="613" t="n"/>
      <c r="L26" s="613" t="n"/>
      <c r="M26" s="613" t="n"/>
      <c r="N26" s="613" t="n"/>
      <c r="T26" s="220">
        <f>A26</f>
        <v/>
      </c>
      <c r="U26" s="225">
        <f>B26</f>
        <v/>
      </c>
      <c r="V26" s="213" t="n">
        <v>0</v>
      </c>
      <c r="W26" s="213" t="n">
        <v>0</v>
      </c>
      <c r="X26" s="213" t="n">
        <v>0</v>
      </c>
      <c r="Y26" s="213" t="n">
        <v>0</v>
      </c>
      <c r="Z26" s="213">
        <f>C26</f>
        <v/>
      </c>
    </row>
    <row r="27" ht="24.95" customHeight="1" s="721">
      <c r="A27" s="220">
        <f>Interview!$B$188</f>
        <v/>
      </c>
      <c r="B27" s="225">
        <f>Interview!$B$203</f>
        <v/>
      </c>
      <c r="C27" s="213">
        <f>Interview!$J$204</f>
        <v/>
      </c>
      <c r="D27" s="213">
        <f>Interview!H204</f>
        <v/>
      </c>
      <c r="E27" s="213">
        <f>Interview!H206</f>
        <v/>
      </c>
      <c r="F27" s="213">
        <f>Interview!H208</f>
        <v/>
      </c>
      <c r="G27" s="214">
        <f>(((((IF((C27="0+"),0.5,0)+IF((C27=1),1,0))+IF((C27="1+"),1.5,0))+IF((C27=2),2,0))+IF((C27="2+"),2.5,0))+IF((C27=3),3,0))+IF((C27="3+"),3.5,0)</f>
        <v/>
      </c>
      <c r="H27" s="215" t="n"/>
      <c r="I27" s="613" t="n"/>
      <c r="J27" s="613" t="n"/>
      <c r="K27" s="613" t="n"/>
      <c r="L27" s="613" t="n"/>
      <c r="M27" s="613" t="n"/>
      <c r="N27" s="613" t="n"/>
      <c r="T27" s="220">
        <f>A27</f>
        <v/>
      </c>
      <c r="U27" s="225">
        <f>B27</f>
        <v/>
      </c>
      <c r="V27" s="213" t="n">
        <v>0</v>
      </c>
      <c r="W27" s="213" t="n">
        <v>0</v>
      </c>
      <c r="X27" s="213" t="n">
        <v>0</v>
      </c>
      <c r="Y27" s="213" t="n">
        <v>0</v>
      </c>
      <c r="Z27" s="213">
        <f>C27</f>
        <v/>
      </c>
    </row>
    <row r="28" ht="24.95" customHeight="1" s="721">
      <c r="A28" s="220">
        <f>Interview!$B$188</f>
        <v/>
      </c>
      <c r="B28" s="225">
        <f>Interview!$B$217</f>
        <v/>
      </c>
      <c r="C28" s="213">
        <f>Interview!$J$218</f>
        <v/>
      </c>
      <c r="D28" s="213">
        <f>Interview!H218</f>
        <v/>
      </c>
      <c r="E28" s="213">
        <f>Interview!H220</f>
        <v/>
      </c>
      <c r="F28" s="213">
        <f>Interview!H222</f>
        <v/>
      </c>
      <c r="G28" s="214">
        <f>(((((IF((C28="0+"),0.5,0)+IF((C28=1),1,0))+IF((C28="1+"),1.5,0))+IF((C28=2),2,0))+IF((C28="2+"),2.5,0))+IF((C28=3),3,0))+IF((C28="3+"),3.5,0)</f>
        <v/>
      </c>
      <c r="H28" s="215" t="n"/>
      <c r="I28" s="613" t="n"/>
      <c r="J28" s="613" t="n"/>
      <c r="K28" s="613" t="n"/>
      <c r="L28" s="613" t="n"/>
      <c r="M28" s="613" t="n"/>
      <c r="N28" s="613" t="n"/>
      <c r="T28" s="220">
        <f>A28</f>
        <v/>
      </c>
      <c r="U28" s="225">
        <f>B28</f>
        <v/>
      </c>
      <c r="V28" s="213" t="n">
        <v>0</v>
      </c>
      <c r="W28" s="213" t="n">
        <v>0</v>
      </c>
      <c r="X28" s="213" t="n">
        <v>0</v>
      </c>
      <c r="Y28" s="213" t="n">
        <v>0</v>
      </c>
      <c r="Z28" s="213">
        <f>C28</f>
        <v/>
      </c>
    </row>
    <row r="29" ht="12.75" customHeight="1" s="721">
      <c r="A29" s="207" t="n"/>
      <c r="B29" s="207" t="n"/>
      <c r="C29" s="207" t="n"/>
      <c r="D29" s="207" t="n"/>
      <c r="E29" s="207" t="n"/>
      <c r="F29" s="207" t="n"/>
      <c r="G29" s="613" t="n"/>
      <c r="H29" s="613" t="n"/>
      <c r="I29" s="613" t="n"/>
      <c r="J29" s="613" t="n"/>
      <c r="K29" s="613" t="n"/>
      <c r="L29" s="613" t="n"/>
      <c r="M29" s="613" t="n"/>
      <c r="N29" s="613" t="n"/>
    </row>
    <row r="30" ht="12.75" customHeight="1" s="721" thickBot="1">
      <c r="K30" s="613" t="n"/>
    </row>
    <row r="31" ht="24.95" customHeight="1" s="721" thickBot="1">
      <c r="A31" s="606" t="inlineStr">
        <is>
          <t>Phase 1 Maturity Score</t>
        </is>
      </c>
      <c r="B31" s="723" t="n"/>
      <c r="C31" s="723" t="n"/>
      <c r="D31" s="723" t="n"/>
      <c r="E31" s="723" t="n"/>
      <c r="F31" s="723" t="n"/>
      <c r="G31" s="723" t="n"/>
      <c r="H31" s="723" t="n"/>
      <c r="I31" s="723" t="n"/>
      <c r="J31" s="724" t="n"/>
      <c r="K31" s="613" t="n"/>
      <c r="L31" s="606" t="inlineStr">
        <is>
          <t>Phase 1 Maturity Score</t>
        </is>
      </c>
      <c r="M31" s="723" t="n"/>
      <c r="N31" s="723" t="n"/>
      <c r="O31" s="723" t="n"/>
      <c r="P31" s="723" t="n"/>
      <c r="Q31" s="723" t="n"/>
      <c r="R31" s="724" t="n"/>
      <c r="T31" s="609" t="inlineStr">
        <is>
          <t>Phase 1 Maturity Score</t>
        </is>
      </c>
      <c r="U31" s="723" t="n"/>
      <c r="V31" s="723" t="n"/>
      <c r="W31" s="723" t="n"/>
      <c r="X31" s="723" t="n"/>
      <c r="Y31" s="723" t="n"/>
      <c r="Z31" s="724" t="n"/>
    </row>
    <row r="32" ht="12" customHeight="1" s="721">
      <c r="A32" s="206" t="n"/>
      <c r="B32" s="206" t="n"/>
      <c r="C32" s="206" t="n"/>
      <c r="D32" s="603" t="inlineStr">
        <is>
          <t>Maturity</t>
        </is>
      </c>
      <c r="E32" s="781" t="n"/>
      <c r="F32" s="782" t="n"/>
      <c r="G32" s="613" t="n"/>
      <c r="H32" s="613" t="n"/>
      <c r="I32" s="613" t="n"/>
      <c r="J32" s="613" t="n"/>
      <c r="K32" s="613" t="n"/>
      <c r="L32" s="613" t="n"/>
      <c r="M32" s="613" t="n"/>
      <c r="N32" s="613" t="n"/>
    </row>
    <row r="33" ht="24.95" customHeight="1" s="721">
      <c r="A33" s="209" t="inlineStr">
        <is>
          <t>Business Functions</t>
        </is>
      </c>
      <c r="B33" s="209" t="inlineStr">
        <is>
          <t>Security Practices</t>
        </is>
      </c>
      <c r="C33" s="209" t="inlineStr">
        <is>
          <t>Score</t>
        </is>
      </c>
      <c r="D33" s="210" t="n">
        <v>1</v>
      </c>
      <c r="E33" s="210" t="n">
        <v>2</v>
      </c>
      <c r="F33" s="210" t="n">
        <v>3</v>
      </c>
      <c r="G33" s="211" t="inlineStr">
        <is>
          <t>Translated Value</t>
        </is>
      </c>
      <c r="H33" s="95" t="n"/>
      <c r="I33" s="209" t="inlineStr">
        <is>
          <t>Business Functions</t>
        </is>
      </c>
      <c r="J33" s="209" t="inlineStr">
        <is>
          <t>Score</t>
        </is>
      </c>
      <c r="K33" s="613" t="n"/>
      <c r="L33" s="613" t="n"/>
      <c r="M33" s="613" t="n"/>
      <c r="N33" s="613" t="n"/>
      <c r="V33" s="610">
        <f>T34</f>
        <v/>
      </c>
      <c r="W33" s="610">
        <f>T37</f>
        <v/>
      </c>
      <c r="X33" s="610">
        <f>T40</f>
        <v/>
      </c>
      <c r="Y33" s="610">
        <f>T43</f>
        <v/>
      </c>
      <c r="Z33" s="610">
        <f>T46</f>
        <v/>
      </c>
    </row>
    <row r="34" ht="24.95" customHeight="1" s="721">
      <c r="A34" s="212">
        <f>Interview!$B$16</f>
        <v/>
      </c>
      <c r="B34" s="221">
        <f>Interview!$D$17</f>
        <v/>
      </c>
      <c r="C34" s="213">
        <f>Roadmap!M18</f>
        <v/>
      </c>
      <c r="D34" s="213">
        <f>Roadmap!L18</f>
        <v/>
      </c>
      <c r="E34" s="213">
        <f>Roadmap!L19</f>
        <v/>
      </c>
      <c r="F34" s="213">
        <f>Roadmap!L20</f>
        <v/>
      </c>
      <c r="G34" s="214">
        <f>(((((IF((C34="0+"),0.5,0)+IF((C34=1),1,0))+IF((C34="1+"),1.5,0))+IF((C34=2),2,0))+IF((C34="2+"),2.5,0))+IF((C34=3),3,0))+IF((C34="3+"),3.5,0)</f>
        <v/>
      </c>
      <c r="H34" s="215" t="n"/>
      <c r="I34" s="212">
        <f>A34</f>
        <v/>
      </c>
      <c r="J34" s="213">
        <f>AVERAGE(C34:C36)</f>
        <v/>
      </c>
      <c r="K34" s="613" t="n"/>
      <c r="L34" s="613" t="n"/>
      <c r="M34" s="613" t="n"/>
      <c r="N34" s="613" t="n"/>
      <c r="T34" s="212">
        <f>Interview!$B$16</f>
        <v/>
      </c>
      <c r="U34" s="221">
        <f>Interview!$D$17</f>
        <v/>
      </c>
      <c r="V34" s="213">
        <f>C34</f>
        <v/>
      </c>
      <c r="W34" s="213" t="n">
        <v>0</v>
      </c>
      <c r="X34" s="213" t="n">
        <v>0</v>
      </c>
      <c r="Y34" s="213" t="n">
        <v>0</v>
      </c>
      <c r="Z34" s="213" t="n">
        <v>0</v>
      </c>
    </row>
    <row r="35" ht="24.95" customHeight="1" s="721">
      <c r="A35" s="212">
        <f>Interview!$B$16</f>
        <v/>
      </c>
      <c r="B35" s="221">
        <f>Interview!$B$31</f>
        <v/>
      </c>
      <c r="C35" s="213">
        <f>Roadmap!M27</f>
        <v/>
      </c>
      <c r="D35" s="213">
        <f>Roadmap!L27</f>
        <v/>
      </c>
      <c r="E35" s="213">
        <f>Roadmap!L28</f>
        <v/>
      </c>
      <c r="F35" s="213">
        <f>Roadmap!L29</f>
        <v/>
      </c>
      <c r="G35" s="214">
        <f>(((((IF((C35="0+"),0.5,0)+IF((C35=1),1,0))+IF((C35="1+"),1.5,0))+IF((C35=2),2,0))+IF((C35="2+"),2.5,0))+IF((C35=3),3,0))+IF((C35="3+"),3.5,0)</f>
        <v/>
      </c>
      <c r="H35" s="215" t="n"/>
      <c r="I35" s="216">
        <f>A37</f>
        <v/>
      </c>
      <c r="J35" s="213">
        <f>AVERAGE(C37:C39)</f>
        <v/>
      </c>
      <c r="K35" s="613" t="n"/>
      <c r="L35" s="613" t="n"/>
      <c r="M35" s="613" t="n"/>
      <c r="N35" s="613" t="n"/>
      <c r="T35" s="212">
        <f>Interview!$B$16</f>
        <v/>
      </c>
      <c r="U35" s="221">
        <f>Interview!$B$31</f>
        <v/>
      </c>
      <c r="V35" s="213">
        <f>C35</f>
        <v/>
      </c>
      <c r="W35" s="213" t="n">
        <v>0</v>
      </c>
      <c r="X35" s="213" t="n">
        <v>0</v>
      </c>
      <c r="Y35" s="213" t="n">
        <v>0</v>
      </c>
      <c r="Z35" s="213" t="n">
        <v>0</v>
      </c>
    </row>
    <row r="36" ht="24.95" customHeight="1" s="721">
      <c r="A36" s="212">
        <f>Interview!$B$16</f>
        <v/>
      </c>
      <c r="B36" s="221">
        <f>Interview!$B$45</f>
        <v/>
      </c>
      <c r="C36" s="213">
        <f>Roadmap!M36</f>
        <v/>
      </c>
      <c r="D36" s="213">
        <f>Roadmap!L36</f>
        <v/>
      </c>
      <c r="E36" s="213">
        <f>Roadmap!L37</f>
        <v/>
      </c>
      <c r="F36" s="213">
        <f>Roadmap!L38</f>
        <v/>
      </c>
      <c r="G36" s="214">
        <f>(((((IF((C36="0+"),0.5,0)+IF((C36=1),1,0))+IF((C36="1+"),1.5,0))+IF((C36=2),2,0))+IF((C36="2+"),2.5,0))+IF((C36=3),3,0))+IF((C36="3+"),3.5,0)</f>
        <v/>
      </c>
      <c r="H36" s="215" t="n"/>
      <c r="I36" s="218">
        <f>A40</f>
        <v/>
      </c>
      <c r="J36" s="213">
        <f>AVERAGE(C40:C42)</f>
        <v/>
      </c>
      <c r="K36" s="613" t="n"/>
      <c r="L36" s="613" t="n"/>
      <c r="M36" s="613" t="n"/>
      <c r="N36" s="613" t="n"/>
      <c r="T36" s="212">
        <f>Interview!$B$16</f>
        <v/>
      </c>
      <c r="U36" s="221">
        <f>Interview!$B$45</f>
        <v/>
      </c>
      <c r="V36" s="213">
        <f>C36</f>
        <v/>
      </c>
      <c r="W36" s="213" t="n">
        <v>0</v>
      </c>
      <c r="X36" s="213" t="n">
        <v>0</v>
      </c>
      <c r="Y36" s="213" t="n">
        <v>0</v>
      </c>
      <c r="Z36" s="213" t="n">
        <v>0</v>
      </c>
    </row>
    <row r="37" ht="24.95" customHeight="1" s="721">
      <c r="A37" s="216">
        <f>Interview!$B$59</f>
        <v/>
      </c>
      <c r="B37" s="222">
        <f>Interview!$B$60</f>
        <v/>
      </c>
      <c r="C37" s="213">
        <f>Roadmap!M46</f>
        <v/>
      </c>
      <c r="D37" s="213">
        <f>Roadmap!L46</f>
        <v/>
      </c>
      <c r="E37" s="213">
        <f>Roadmap!L47</f>
        <v/>
      </c>
      <c r="F37" s="213">
        <f>Roadmap!L48</f>
        <v/>
      </c>
      <c r="G37" s="214">
        <f>(((((IF((C37="0+"),0.5,0)+IF((C37=1),1,0))+IF((C37="1+"),1.5,0))+IF((C37=2),2,0))+IF((C37="2+"),2.5,0))+IF((C37=3),3,0))+IF((C37="3+"),3.5,0)</f>
        <v/>
      </c>
      <c r="H37" s="215" t="n"/>
      <c r="I37" s="219">
        <f>A43</f>
        <v/>
      </c>
      <c r="J37" s="213">
        <f>AVERAGE(C43:C45)</f>
        <v/>
      </c>
      <c r="K37" s="613" t="n"/>
      <c r="L37" s="613" t="n"/>
      <c r="M37" s="613" t="n"/>
      <c r="N37" s="613" t="n"/>
      <c r="T37" s="216">
        <f>Interview!$B$59</f>
        <v/>
      </c>
      <c r="U37" s="222">
        <f>Interview!$B$60</f>
        <v/>
      </c>
      <c r="V37" s="213" t="n">
        <v>0</v>
      </c>
      <c r="W37" s="213">
        <f>C37</f>
        <v/>
      </c>
      <c r="X37" s="213" t="n">
        <v>0</v>
      </c>
      <c r="Y37" s="213" t="n">
        <v>0</v>
      </c>
      <c r="Z37" s="213" t="n">
        <v>0</v>
      </c>
    </row>
    <row r="38" ht="24.95" customHeight="1" s="721">
      <c r="A38" s="216">
        <f>Interview!$B$59</f>
        <v/>
      </c>
      <c r="B38" s="222">
        <f>Interview!$B$74</f>
        <v/>
      </c>
      <c r="C38" s="213">
        <f>Roadmap!M55</f>
        <v/>
      </c>
      <c r="D38" s="213">
        <f>Roadmap!L55</f>
        <v/>
      </c>
      <c r="E38" s="213">
        <f>Roadmap!L56</f>
        <v/>
      </c>
      <c r="F38" s="213">
        <f>Roadmap!L57</f>
        <v/>
      </c>
      <c r="G38" s="214">
        <f>(((((IF((C38="0+"),0.5,0)+IF((C38=1),1,0))+IF((C38="1+"),1.5,0))+IF((C38=2),2,0))+IF((C38="2+"),2.5,0))+IF((C38=3),3,0))+IF((C38="3+"),3.5,0)</f>
        <v/>
      </c>
      <c r="H38" s="215" t="n"/>
      <c r="I38" s="220">
        <f>A46</f>
        <v/>
      </c>
      <c r="J38" s="213">
        <f>AVERAGE(C46:C48)</f>
        <v/>
      </c>
      <c r="K38" s="613" t="n"/>
      <c r="L38" s="213" t="n"/>
      <c r="M38" s="613" t="n"/>
      <c r="N38" s="613" t="n"/>
      <c r="T38" s="216">
        <f>Interview!$B$59</f>
        <v/>
      </c>
      <c r="U38" s="222">
        <f>Interview!$B$74</f>
        <v/>
      </c>
      <c r="V38" s="213" t="n">
        <v>0</v>
      </c>
      <c r="W38" s="213">
        <f>C38</f>
        <v/>
      </c>
      <c r="X38" s="213" t="n">
        <v>0</v>
      </c>
      <c r="Y38" s="213" t="n">
        <v>0</v>
      </c>
      <c r="Z38" s="213" t="n">
        <v>0</v>
      </c>
    </row>
    <row r="39" ht="24.95" customHeight="1" s="721">
      <c r="A39" s="216">
        <f>Interview!$B$59</f>
        <v/>
      </c>
      <c r="B39" s="222">
        <f>Interview!$B$88</f>
        <v/>
      </c>
      <c r="C39" s="213">
        <f>Roadmap!M64</f>
        <v/>
      </c>
      <c r="D39" s="213">
        <f>Roadmap!L64</f>
        <v/>
      </c>
      <c r="E39" s="213">
        <f>Roadmap!L65</f>
        <v/>
      </c>
      <c r="F39" s="213">
        <f>Roadmap!L66</f>
        <v/>
      </c>
      <c r="G39" s="214">
        <f>(((((IF((C39="0+"),0.5,0)+IF((C39=1),1,0))+IF((C39="1+"),1.5,0))+IF((C39=2),2,0))+IF((C39="2+"),2.5,0))+IF((C39=3),3,0))+IF((C39="3+"),3.5,0)</f>
        <v/>
      </c>
      <c r="H39" s="215" t="n"/>
      <c r="I39" s="217" t="inlineStr">
        <is>
          <t>Overall</t>
        </is>
      </c>
      <c r="J39" s="213">
        <f>AVERAGE(J34:J38)</f>
        <v/>
      </c>
      <c r="K39" s="613" t="n"/>
      <c r="L39" s="213" t="n"/>
      <c r="M39" s="613" t="n"/>
      <c r="N39" s="613" t="n"/>
      <c r="T39" s="216">
        <f>Interview!$B$59</f>
        <v/>
      </c>
      <c r="U39" s="222">
        <f>Interview!$B$88</f>
        <v/>
      </c>
      <c r="V39" s="213" t="n">
        <v>0</v>
      </c>
      <c r="W39" s="213">
        <f>C39</f>
        <v/>
      </c>
      <c r="X39" s="213" t="n">
        <v>0</v>
      </c>
      <c r="Y39" s="213" t="n">
        <v>0</v>
      </c>
      <c r="Z39" s="213" t="n">
        <v>0</v>
      </c>
    </row>
    <row r="40" ht="24.95" customHeight="1" s="721">
      <c r="A40" s="218">
        <f>Interview!$B$102</f>
        <v/>
      </c>
      <c r="B40" s="223">
        <f>Interview!$B$103</f>
        <v/>
      </c>
      <c r="C40" s="213">
        <f>Roadmap!M74</f>
        <v/>
      </c>
      <c r="D40" s="213">
        <f>Roadmap!L74</f>
        <v/>
      </c>
      <c r="E40" s="213">
        <f>Roadmap!L75</f>
        <v/>
      </c>
      <c r="F40" s="213">
        <f>Roadmap!L76</f>
        <v/>
      </c>
      <c r="G40" s="214" t="n"/>
      <c r="H40" s="215" t="n"/>
      <c r="I40" s="613" t="n"/>
      <c r="J40" s="613" t="n"/>
      <c r="K40" s="613" t="n"/>
      <c r="L40" s="213" t="n"/>
      <c r="M40" s="613" t="n"/>
      <c r="N40" s="613" t="n"/>
      <c r="T40" s="218">
        <f>Interview!$B$102</f>
        <v/>
      </c>
      <c r="U40" s="223">
        <f>Interview!$B$103</f>
        <v/>
      </c>
      <c r="V40" s="213" t="n">
        <v>0</v>
      </c>
      <c r="W40" s="213" t="n">
        <v>0</v>
      </c>
      <c r="X40" s="213">
        <f>C40</f>
        <v/>
      </c>
      <c r="Y40" s="213" t="n">
        <v>0</v>
      </c>
      <c r="Z40" s="213" t="n">
        <v>0</v>
      </c>
    </row>
    <row r="41" ht="24.95" customHeight="1" s="721">
      <c r="A41" s="218">
        <f>Interview!$B$102</f>
        <v/>
      </c>
      <c r="B41" s="223">
        <f>Interview!$B$117</f>
        <v/>
      </c>
      <c r="C41" s="213">
        <f>Roadmap!M83</f>
        <v/>
      </c>
      <c r="D41" s="213">
        <f>Roadmap!L83</f>
        <v/>
      </c>
      <c r="E41" s="213">
        <f>Roadmap!L84</f>
        <v/>
      </c>
      <c r="F41" s="213">
        <f>Roadmap!L85</f>
        <v/>
      </c>
      <c r="G41" s="214" t="n"/>
      <c r="H41" s="215" t="n"/>
      <c r="I41" s="613" t="n"/>
      <c r="J41" s="613" t="n"/>
      <c r="K41" s="613" t="n"/>
      <c r="L41" s="613" t="n"/>
      <c r="M41" s="613" t="n"/>
      <c r="N41" s="613" t="n"/>
      <c r="T41" s="218">
        <f>Interview!$B$102</f>
        <v/>
      </c>
      <c r="U41" s="223">
        <f>Interview!$B$117</f>
        <v/>
      </c>
      <c r="V41" s="213" t="n">
        <v>0</v>
      </c>
      <c r="W41" s="213" t="n">
        <v>0</v>
      </c>
      <c r="X41" s="213">
        <f>C41</f>
        <v/>
      </c>
      <c r="Y41" s="213" t="n">
        <v>0</v>
      </c>
      <c r="Z41" s="213" t="n">
        <v>0</v>
      </c>
    </row>
    <row r="42" ht="24.95" customHeight="1" s="721">
      <c r="A42" s="218">
        <f>Interview!$B$102</f>
        <v/>
      </c>
      <c r="B42" s="223">
        <f>Interview!$B$131</f>
        <v/>
      </c>
      <c r="C42" s="213">
        <f>Roadmap!M92</f>
        <v/>
      </c>
      <c r="D42" s="213">
        <f>Roadmap!L92</f>
        <v/>
      </c>
      <c r="E42" s="213">
        <f>Roadmap!L93</f>
        <v/>
      </c>
      <c r="F42" s="213">
        <f>Roadmap!L94</f>
        <v/>
      </c>
      <c r="G42" s="214" t="n"/>
      <c r="H42" s="215" t="n"/>
      <c r="I42" s="613" t="n"/>
      <c r="J42" s="613" t="n"/>
      <c r="K42" s="613" t="n"/>
      <c r="L42" s="613" t="n"/>
      <c r="M42" s="613" t="n"/>
      <c r="N42" s="613" t="n"/>
      <c r="T42" s="218">
        <f>Interview!$B$102</f>
        <v/>
      </c>
      <c r="U42" s="223">
        <f>Interview!$B$131</f>
        <v/>
      </c>
      <c r="V42" s="213" t="n">
        <v>0</v>
      </c>
      <c r="W42" s="213" t="n">
        <v>0</v>
      </c>
      <c r="X42" s="213">
        <f>C42</f>
        <v/>
      </c>
      <c r="Y42" s="213" t="n">
        <v>0</v>
      </c>
      <c r="Z42" s="213" t="n">
        <v>0</v>
      </c>
    </row>
    <row r="43" ht="24.95" customHeight="1" s="721">
      <c r="A43" s="219">
        <f>Interview!$B$145</f>
        <v/>
      </c>
      <c r="B43" s="224">
        <f>Interview!$B$146</f>
        <v/>
      </c>
      <c r="C43" s="213">
        <f>Roadmap!M102</f>
        <v/>
      </c>
      <c r="D43" s="213">
        <f>Roadmap!L102</f>
        <v/>
      </c>
      <c r="E43" s="213">
        <f>Roadmap!L103</f>
        <v/>
      </c>
      <c r="F43" s="213">
        <f>Roadmap!L104</f>
        <v/>
      </c>
      <c r="G43" s="214">
        <f>(((((IF((C43="0+"),0.5,0)+IF((C43=1),1,0))+IF((C43="1+"),1.5,0))+IF((C43=2),2,0))+IF((C43="2+"),2.5,0))+IF((C43=3),3,0))+IF((C43="3+"),3.5,0)</f>
        <v/>
      </c>
      <c r="H43" s="215" t="n"/>
      <c r="I43" s="613" t="n"/>
      <c r="J43" s="613" t="n"/>
      <c r="K43" s="613" t="n"/>
      <c r="L43" s="613" t="n"/>
      <c r="M43" s="613" t="n"/>
      <c r="N43" s="613" t="n"/>
      <c r="T43" s="219">
        <f>Interview!$B$145</f>
        <v/>
      </c>
      <c r="U43" s="224">
        <f>Interview!$B$146</f>
        <v/>
      </c>
      <c r="V43" s="213" t="n">
        <v>0</v>
      </c>
      <c r="W43" s="213" t="n">
        <v>0</v>
      </c>
      <c r="X43" s="213" t="n">
        <v>0</v>
      </c>
      <c r="Y43" s="213">
        <f>C43</f>
        <v/>
      </c>
      <c r="Z43" s="213" t="n">
        <v>0</v>
      </c>
    </row>
    <row r="44" ht="24.95" customHeight="1" s="721">
      <c r="A44" s="219">
        <f>Interview!$B$145</f>
        <v/>
      </c>
      <c r="B44" s="224">
        <f>Interview!$B$160</f>
        <v/>
      </c>
      <c r="C44" s="213">
        <f>Roadmap!M111</f>
        <v/>
      </c>
      <c r="D44" s="213">
        <f>Roadmap!L111</f>
        <v/>
      </c>
      <c r="E44" s="213">
        <f>Roadmap!L112</f>
        <v/>
      </c>
      <c r="F44" s="213">
        <f>Roadmap!L113</f>
        <v/>
      </c>
      <c r="G44" s="214">
        <f>(((((IF((C44="0+"),0.5,0)+IF((C44=1),1,0))+IF((C44="1+"),1.5,0))+IF((C44=2),2,0))+IF((C44="2+"),2.5,0))+IF((C44=3),3,0))+IF((C44="3+"),3.5,0)</f>
        <v/>
      </c>
      <c r="H44" s="215" t="n"/>
      <c r="I44" s="613" t="n"/>
      <c r="J44" s="613" t="n"/>
      <c r="K44" s="613" t="n"/>
      <c r="L44" s="613" t="n"/>
      <c r="M44" s="613" t="n"/>
      <c r="N44" s="613" t="n"/>
      <c r="T44" s="219">
        <f>Interview!$B$145</f>
        <v/>
      </c>
      <c r="U44" s="224">
        <f>Interview!$B$160</f>
        <v/>
      </c>
      <c r="V44" s="213" t="n">
        <v>0</v>
      </c>
      <c r="W44" s="213" t="n">
        <v>0</v>
      </c>
      <c r="X44" s="213" t="n">
        <v>0</v>
      </c>
      <c r="Y44" s="213">
        <f>C44</f>
        <v/>
      </c>
      <c r="Z44" s="213" t="n">
        <v>0</v>
      </c>
    </row>
    <row r="45" ht="24.95" customHeight="1" s="721">
      <c r="A45" s="219">
        <f>Interview!$B$145</f>
        <v/>
      </c>
      <c r="B45" s="224">
        <f>Interview!$B$174</f>
        <v/>
      </c>
      <c r="C45" s="213">
        <f>Roadmap!M120</f>
        <v/>
      </c>
      <c r="D45" s="213">
        <f>Roadmap!L120</f>
        <v/>
      </c>
      <c r="E45" s="213">
        <f>Roadmap!L121</f>
        <v/>
      </c>
      <c r="F45" s="213">
        <f>Roadmap!L122</f>
        <v/>
      </c>
      <c r="G45" s="214">
        <f>(((((IF((C45="0+"),0.5,0)+IF((C45=1),1,0))+IF((C45="1+"),1.5,0))+IF((C45=2),2,0))+IF((C45="2+"),2.5,0))+IF((C45=3),3,0))+IF((C45="3+"),3.5,0)</f>
        <v/>
      </c>
      <c r="H45" s="215" t="n"/>
      <c r="I45" s="613" t="n"/>
      <c r="J45" s="613" t="n"/>
      <c r="K45" s="613" t="n"/>
      <c r="L45" s="613" t="n"/>
      <c r="M45" s="613" t="n"/>
      <c r="N45" s="613" t="n"/>
      <c r="T45" s="219">
        <f>Interview!$B$145</f>
        <v/>
      </c>
      <c r="U45" s="224">
        <f>Interview!$B$174</f>
        <v/>
      </c>
      <c r="V45" s="213" t="n">
        <v>0</v>
      </c>
      <c r="W45" s="213" t="n">
        <v>0</v>
      </c>
      <c r="X45" s="213" t="n">
        <v>0</v>
      </c>
      <c r="Y45" s="213">
        <f>C45</f>
        <v/>
      </c>
      <c r="Z45" s="213" t="n">
        <v>0</v>
      </c>
    </row>
    <row r="46" ht="24.95" customHeight="1" s="721">
      <c r="A46" s="220">
        <f>Interview!$B$188</f>
        <v/>
      </c>
      <c r="B46" s="225">
        <f>Interview!$B$189</f>
        <v/>
      </c>
      <c r="C46" s="213">
        <f>Roadmap!M130</f>
        <v/>
      </c>
      <c r="D46" s="213">
        <f>Roadmap!L130</f>
        <v/>
      </c>
      <c r="E46" s="213">
        <f>Roadmap!L131</f>
        <v/>
      </c>
      <c r="F46" s="213">
        <f>Roadmap!L132</f>
        <v/>
      </c>
      <c r="G46" s="214">
        <f>(((((IF((C46="0+"),0.5,0)+IF((C46=1),1,0))+IF((C46="1+"),1.5,0))+IF((C46=2),2,0))+IF((C46="2+"),2.5,0))+IF((C46=3),3,0))+IF((C46="3+"),3.5,0)</f>
        <v/>
      </c>
      <c r="H46" s="215" t="n"/>
      <c r="I46" s="613" t="n"/>
      <c r="J46" s="613" t="n"/>
      <c r="K46" s="613" t="n"/>
      <c r="L46" s="613" t="n"/>
      <c r="M46" s="613" t="n"/>
      <c r="N46" s="613" t="n"/>
      <c r="T46" s="220">
        <f>Interview!$B$188</f>
        <v/>
      </c>
      <c r="U46" s="225">
        <f>Interview!$B$189</f>
        <v/>
      </c>
      <c r="V46" s="213" t="n">
        <v>0</v>
      </c>
      <c r="W46" s="213" t="n">
        <v>0</v>
      </c>
      <c r="X46" s="213" t="n">
        <v>0</v>
      </c>
      <c r="Y46" s="213" t="n">
        <v>0</v>
      </c>
      <c r="Z46" s="213">
        <f>C46</f>
        <v/>
      </c>
    </row>
    <row r="47" ht="24.95" customHeight="1" s="721">
      <c r="A47" s="220">
        <f>Interview!$B$188</f>
        <v/>
      </c>
      <c r="B47" s="225">
        <f>Interview!$B$203</f>
        <v/>
      </c>
      <c r="C47" s="213">
        <f>Roadmap!M139</f>
        <v/>
      </c>
      <c r="D47" s="213">
        <f>Roadmap!L139</f>
        <v/>
      </c>
      <c r="E47" s="213">
        <f>Roadmap!L140</f>
        <v/>
      </c>
      <c r="F47" s="213">
        <f>Roadmap!L141</f>
        <v/>
      </c>
      <c r="G47" s="214">
        <f>(((((IF((C47="0+"),0.5,0)+IF((C47=1),1,0))+IF((C47="1+"),1.5,0))+IF((C47=2),2,0))+IF((C47="2+"),2.5,0))+IF((C47=3),3,0))+IF((C47="3+"),3.5,0)</f>
        <v/>
      </c>
      <c r="H47" s="215" t="n"/>
      <c r="I47" s="613" t="n"/>
      <c r="J47" s="613" t="n"/>
      <c r="K47" s="613" t="n"/>
      <c r="L47" s="613" t="n"/>
      <c r="M47" s="613" t="n"/>
      <c r="N47" s="613" t="n"/>
      <c r="T47" s="220">
        <f>Interview!$B$188</f>
        <v/>
      </c>
      <c r="U47" s="225">
        <f>Interview!$B$203</f>
        <v/>
      </c>
      <c r="V47" s="213" t="n">
        <v>0</v>
      </c>
      <c r="W47" s="213" t="n">
        <v>0</v>
      </c>
      <c r="X47" s="213" t="n">
        <v>0</v>
      </c>
      <c r="Y47" s="213" t="n">
        <v>0</v>
      </c>
      <c r="Z47" s="213">
        <f>C47</f>
        <v/>
      </c>
    </row>
    <row r="48" ht="24.95" customHeight="1" s="721">
      <c r="A48" s="220">
        <f>Interview!$B$188</f>
        <v/>
      </c>
      <c r="B48" s="225">
        <f>Interview!$B$217</f>
        <v/>
      </c>
      <c r="C48" s="213">
        <f>Roadmap!M148</f>
        <v/>
      </c>
      <c r="D48" s="213">
        <f>Roadmap!L148</f>
        <v/>
      </c>
      <c r="E48" s="213">
        <f>Roadmap!L149</f>
        <v/>
      </c>
      <c r="F48" s="213">
        <f>Roadmap!L150</f>
        <v/>
      </c>
      <c r="G48" s="214">
        <f>(((((IF((C48="0+"),0.5,0)+IF((C48=1),1,0))+IF((C48="1+"),1.5,0))+IF((C48=2),2,0))+IF((C48="2+"),2.5,0))+IF((C48=3),3,0))+IF((C48="3+"),3.5,0)</f>
        <v/>
      </c>
      <c r="H48" s="215" t="n"/>
      <c r="I48" s="613" t="n"/>
      <c r="J48" s="613" t="n"/>
      <c r="K48" s="613" t="n"/>
      <c r="L48" s="613" t="n"/>
      <c r="M48" s="613" t="n"/>
      <c r="N48" s="613" t="n"/>
      <c r="T48" s="220">
        <f>Interview!$B$188</f>
        <v/>
      </c>
      <c r="U48" s="225">
        <f>Interview!$B$217</f>
        <v/>
      </c>
      <c r="V48" s="213" t="n">
        <v>0</v>
      </c>
      <c r="W48" s="213" t="n">
        <v>0</v>
      </c>
      <c r="X48" s="213" t="n">
        <v>0</v>
      </c>
      <c r="Y48" s="213" t="n">
        <v>0</v>
      </c>
      <c r="Z48" s="213">
        <f>C48</f>
        <v/>
      </c>
    </row>
    <row r="49" ht="12.75" customHeight="1" s="721">
      <c r="A49" s="613" t="n"/>
      <c r="B49" s="613" t="n"/>
      <c r="C49" s="613" t="n"/>
      <c r="D49" s="613" t="n"/>
      <c r="E49" s="613" t="n"/>
      <c r="F49" s="613" t="n"/>
      <c r="G49" s="613" t="n"/>
      <c r="H49" s="613" t="n"/>
      <c r="I49" s="613" t="n"/>
      <c r="J49" s="613" t="n"/>
      <c r="K49" s="613" t="n"/>
      <c r="L49" s="613" t="n"/>
      <c r="M49" s="613" t="n"/>
      <c r="N49" s="613" t="n"/>
    </row>
    <row r="50" ht="12.75" customHeight="1" s="721" thickBot="1">
      <c r="K50" s="613" t="n"/>
    </row>
    <row r="51" ht="24.95" customHeight="1" s="721" thickBot="1">
      <c r="A51" s="606" t="inlineStr">
        <is>
          <t>Phase 2 Maturity Score</t>
        </is>
      </c>
      <c r="B51" s="723" t="n"/>
      <c r="C51" s="723" t="n"/>
      <c r="D51" s="723" t="n"/>
      <c r="E51" s="723" t="n"/>
      <c r="F51" s="723" t="n"/>
      <c r="G51" s="723" t="n"/>
      <c r="H51" s="723" t="n"/>
      <c r="I51" s="723" t="n"/>
      <c r="J51" s="724" t="n"/>
      <c r="K51" s="613" t="n"/>
      <c r="L51" s="606" t="inlineStr">
        <is>
          <t>Phase 2 Maturity Score</t>
        </is>
      </c>
      <c r="M51" s="723" t="n"/>
      <c r="N51" s="723" t="n"/>
      <c r="O51" s="723" t="n"/>
      <c r="P51" s="723" t="n"/>
      <c r="Q51" s="723" t="n"/>
      <c r="R51" s="724" t="n"/>
      <c r="T51" s="609" t="inlineStr">
        <is>
          <t>Phase 2 Maturity Score</t>
        </is>
      </c>
      <c r="U51" s="723" t="n"/>
      <c r="V51" s="723" t="n"/>
      <c r="W51" s="723" t="n"/>
      <c r="X51" s="723" t="n"/>
      <c r="Y51" s="723" t="n"/>
      <c r="Z51" s="724" t="n"/>
    </row>
    <row r="52" ht="12" customHeight="1" s="721">
      <c r="A52" s="206" t="n"/>
      <c r="B52" s="206" t="n"/>
      <c r="C52" s="206" t="n"/>
      <c r="D52" s="603" t="inlineStr">
        <is>
          <t>Maturity</t>
        </is>
      </c>
      <c r="E52" s="781" t="n"/>
      <c r="F52" s="782" t="n"/>
      <c r="G52" s="613" t="n"/>
      <c r="H52" s="613" t="n"/>
      <c r="I52" s="613" t="n"/>
      <c r="J52" s="613" t="n"/>
      <c r="K52" s="613" t="n"/>
      <c r="L52" s="613" t="n"/>
      <c r="M52" s="613" t="n"/>
      <c r="N52" s="613" t="n"/>
    </row>
    <row r="53" ht="24.95" customHeight="1" s="721">
      <c r="A53" s="209" t="inlineStr">
        <is>
          <t>Business Functions</t>
        </is>
      </c>
      <c r="B53" s="209" t="inlineStr">
        <is>
          <t>Security Practices</t>
        </is>
      </c>
      <c r="C53" s="209" t="inlineStr">
        <is>
          <t>Score</t>
        </is>
      </c>
      <c r="D53" s="210" t="n">
        <v>1</v>
      </c>
      <c r="E53" s="210" t="n">
        <v>2</v>
      </c>
      <c r="F53" s="210" t="n">
        <v>3</v>
      </c>
      <c r="G53" s="211" t="inlineStr">
        <is>
          <t>Translated Value</t>
        </is>
      </c>
      <c r="H53" s="95" t="n"/>
      <c r="I53" s="209" t="inlineStr">
        <is>
          <t>Business Functions</t>
        </is>
      </c>
      <c r="J53" s="209" t="inlineStr">
        <is>
          <t>Score</t>
        </is>
      </c>
      <c r="K53" s="613" t="n"/>
      <c r="L53" s="613" t="n"/>
      <c r="M53" s="613" t="n"/>
      <c r="N53" s="613" t="n"/>
      <c r="V53" s="610">
        <f>T54</f>
        <v/>
      </c>
      <c r="W53" s="610">
        <f>T57</f>
        <v/>
      </c>
      <c r="X53" s="610">
        <f>T60</f>
        <v/>
      </c>
      <c r="Y53" s="610">
        <f>T63</f>
        <v/>
      </c>
      <c r="Z53" s="610">
        <f>T66</f>
        <v/>
      </c>
    </row>
    <row r="54" ht="24.95" customHeight="1" s="721">
      <c r="A54" s="212">
        <f>Interview!$B$16</f>
        <v/>
      </c>
      <c r="B54" s="221">
        <f>Interview!$D$17</f>
        <v/>
      </c>
      <c r="C54" s="213">
        <f>Roadmap!Q18</f>
        <v/>
      </c>
      <c r="D54" s="213">
        <f>Roadmap!P18</f>
        <v/>
      </c>
      <c r="E54" s="213">
        <f>Roadmap!P19</f>
        <v/>
      </c>
      <c r="F54" s="213">
        <f>Roadmap!P20</f>
        <v/>
      </c>
      <c r="G54" s="214">
        <f>(((((IF((C54="0+"),0.5,0)+IF((C54=1),1,0))+IF((C54="1+"),1.5,0))+IF((C54=2),2,0))+IF((C54="2+"),2.5,0))+IF((C54=3),3,0))+IF((C54="3+"),3.5,0)</f>
        <v/>
      </c>
      <c r="H54" s="215" t="n"/>
      <c r="I54" s="212">
        <f>A54</f>
        <v/>
      </c>
      <c r="J54" s="213">
        <f>AVERAGE(C54:C56)</f>
        <v/>
      </c>
      <c r="K54" s="613" t="n"/>
      <c r="L54" s="613" t="n"/>
      <c r="M54" s="613" t="n"/>
      <c r="N54" s="613" t="n"/>
      <c r="T54" s="212">
        <f>Interview!$B$16</f>
        <v/>
      </c>
      <c r="U54" s="221">
        <f>Interview!$D$17</f>
        <v/>
      </c>
      <c r="V54" s="213">
        <f>C54</f>
        <v/>
      </c>
      <c r="W54" s="213" t="n">
        <v>0</v>
      </c>
      <c r="X54" s="213" t="n">
        <v>0</v>
      </c>
      <c r="Y54" s="213" t="n">
        <v>0</v>
      </c>
      <c r="Z54" s="213" t="n">
        <v>0</v>
      </c>
    </row>
    <row r="55" ht="24.95" customHeight="1" s="721">
      <c r="A55" s="212">
        <f>Interview!$B$16</f>
        <v/>
      </c>
      <c r="B55" s="221">
        <f>Interview!$B$31</f>
        <v/>
      </c>
      <c r="C55" s="213">
        <f>Roadmap!Q27</f>
        <v/>
      </c>
      <c r="D55" s="213">
        <f>Roadmap!P27</f>
        <v/>
      </c>
      <c r="E55" s="213">
        <f>Roadmap!P28</f>
        <v/>
      </c>
      <c r="F55" s="213">
        <f>Roadmap!P29</f>
        <v/>
      </c>
      <c r="G55" s="214">
        <f>(((((IF((C55="0+"),0.5,0)+IF((C55=1),1,0))+IF((C55="1+"),1.5,0))+IF((C55=2),2,0))+IF((C55="2+"),2.5,0))+IF((C55=3),3,0))+IF((C55="3+"),3.5,0)</f>
        <v/>
      </c>
      <c r="H55" s="215" t="n"/>
      <c r="I55" s="216">
        <f>A57</f>
        <v/>
      </c>
      <c r="J55" s="213">
        <f>AVERAGE(C57:C59)</f>
        <v/>
      </c>
      <c r="K55" s="613" t="n"/>
      <c r="L55" s="613" t="n"/>
      <c r="M55" s="613" t="n"/>
      <c r="N55" s="613" t="n"/>
      <c r="T55" s="212">
        <f>Interview!$B$16</f>
        <v/>
      </c>
      <c r="U55" s="221">
        <f>Interview!$B$31</f>
        <v/>
      </c>
      <c r="V55" s="213">
        <f>C55</f>
        <v/>
      </c>
      <c r="W55" s="213" t="n">
        <v>0</v>
      </c>
      <c r="X55" s="213" t="n">
        <v>0</v>
      </c>
      <c r="Y55" s="213" t="n">
        <v>0</v>
      </c>
      <c r="Z55" s="213" t="n">
        <v>0</v>
      </c>
    </row>
    <row r="56" ht="24.95" customHeight="1" s="721">
      <c r="A56" s="212">
        <f>Interview!$B$16</f>
        <v/>
      </c>
      <c r="B56" s="221">
        <f>Interview!$B$45</f>
        <v/>
      </c>
      <c r="C56" s="213">
        <f>Roadmap!Q36</f>
        <v/>
      </c>
      <c r="D56" s="213">
        <f>Roadmap!P36</f>
        <v/>
      </c>
      <c r="E56" s="213">
        <f>Roadmap!P37</f>
        <v/>
      </c>
      <c r="F56" s="213">
        <f>Roadmap!P38</f>
        <v/>
      </c>
      <c r="G56" s="214">
        <f>(((((IF((C56="0+"),0.5,0)+IF((C56=1),1,0))+IF((C56="1+"),1.5,0))+IF((C56=2),2,0))+IF((C56="2+"),2.5,0))+IF((C56=3),3,0))+IF((C56="3+"),3.5,0)</f>
        <v/>
      </c>
      <c r="H56" s="215" t="n"/>
      <c r="I56" s="218">
        <f>A60</f>
        <v/>
      </c>
      <c r="J56" s="213">
        <f>AVERAGE(C60:C62)</f>
        <v/>
      </c>
      <c r="K56" s="613" t="n"/>
      <c r="L56" s="613" t="n"/>
      <c r="M56" s="613" t="n"/>
      <c r="N56" s="613" t="n"/>
      <c r="T56" s="212">
        <f>Interview!$B$16</f>
        <v/>
      </c>
      <c r="U56" s="221">
        <f>Interview!$B$45</f>
        <v/>
      </c>
      <c r="V56" s="213">
        <f>C56</f>
        <v/>
      </c>
      <c r="W56" s="213" t="n">
        <v>0</v>
      </c>
      <c r="X56" s="213" t="n">
        <v>0</v>
      </c>
      <c r="Y56" s="213" t="n">
        <v>0</v>
      </c>
      <c r="Z56" s="213" t="n">
        <v>0</v>
      </c>
    </row>
    <row r="57" ht="24.95" customHeight="1" s="721">
      <c r="A57" s="216">
        <f>Interview!$B$59</f>
        <v/>
      </c>
      <c r="B57" s="222">
        <f>Interview!$B$60</f>
        <v/>
      </c>
      <c r="C57" s="213">
        <f>Roadmap!Q46</f>
        <v/>
      </c>
      <c r="D57" s="213">
        <f>Roadmap!P46</f>
        <v/>
      </c>
      <c r="E57" s="213">
        <f>Roadmap!P47</f>
        <v/>
      </c>
      <c r="F57" s="213">
        <f>Roadmap!P48</f>
        <v/>
      </c>
      <c r="G57" s="214">
        <f>(((((IF((C57="0+"),0.5,0)+IF((C57=1),1,0))+IF((C57="1+"),1.5,0))+IF((C57=2),2,0))+IF((C57="2+"),2.5,0))+IF((C57=3),3,0))+IF((C57="3+"),3.5,0)</f>
        <v/>
      </c>
      <c r="H57" s="215" t="n"/>
      <c r="I57" s="219">
        <f>A63</f>
        <v/>
      </c>
      <c r="J57" s="213">
        <f>AVERAGE(C63:C65)</f>
        <v/>
      </c>
      <c r="K57" s="613" t="n"/>
      <c r="L57" s="613" t="n"/>
      <c r="M57" s="613" t="n"/>
      <c r="N57" s="613" t="n"/>
      <c r="T57" s="216">
        <f>Interview!$B$59</f>
        <v/>
      </c>
      <c r="U57" s="222">
        <f>Interview!$B$60</f>
        <v/>
      </c>
      <c r="V57" s="213" t="n">
        <v>0</v>
      </c>
      <c r="W57" s="213">
        <f>C57</f>
        <v/>
      </c>
      <c r="X57" s="213" t="n">
        <v>0</v>
      </c>
      <c r="Y57" s="213" t="n">
        <v>0</v>
      </c>
      <c r="Z57" s="213" t="n">
        <v>0</v>
      </c>
    </row>
    <row r="58" ht="24.95" customHeight="1" s="721">
      <c r="A58" s="216">
        <f>Interview!$B$59</f>
        <v/>
      </c>
      <c r="B58" s="222">
        <f>Interview!$B$74</f>
        <v/>
      </c>
      <c r="C58" s="213">
        <f>Roadmap!Q55</f>
        <v/>
      </c>
      <c r="D58" s="213">
        <f>Roadmap!P55</f>
        <v/>
      </c>
      <c r="E58" s="213">
        <f>Roadmap!P56</f>
        <v/>
      </c>
      <c r="F58" s="213">
        <f>Roadmap!P57</f>
        <v/>
      </c>
      <c r="G58" s="214">
        <f>(((((IF((C58="0+"),0.5,0)+IF((C58=1),1,0))+IF((C58="1+"),1.5,0))+IF((C58=2),2,0))+IF((C58="2+"),2.5,0))+IF((C58=3),3,0))+IF((C58="3+"),3.5,0)</f>
        <v/>
      </c>
      <c r="H58" s="215" t="n"/>
      <c r="I58" s="220">
        <f>A66</f>
        <v/>
      </c>
      <c r="J58" s="213">
        <f>AVERAGE(C66:C68)</f>
        <v/>
      </c>
      <c r="K58" s="613" t="n"/>
      <c r="L58" s="613" t="n"/>
      <c r="M58" s="613" t="n"/>
      <c r="N58" s="613" t="n"/>
      <c r="T58" s="216">
        <f>Interview!$B$59</f>
        <v/>
      </c>
      <c r="U58" s="222">
        <f>Interview!$B$74</f>
        <v/>
      </c>
      <c r="V58" s="213" t="n">
        <v>0</v>
      </c>
      <c r="W58" s="213">
        <f>C58</f>
        <v/>
      </c>
      <c r="X58" s="213" t="n">
        <v>0</v>
      </c>
      <c r="Y58" s="213" t="n">
        <v>0</v>
      </c>
      <c r="Z58" s="213" t="n">
        <v>0</v>
      </c>
    </row>
    <row r="59" ht="24.95" customHeight="1" s="721">
      <c r="A59" s="216">
        <f>Interview!$B$59</f>
        <v/>
      </c>
      <c r="B59" s="222">
        <f>Interview!$B$88</f>
        <v/>
      </c>
      <c r="C59" s="213">
        <f>Roadmap!Q64</f>
        <v/>
      </c>
      <c r="D59" s="213">
        <f>Roadmap!P64</f>
        <v/>
      </c>
      <c r="E59" s="213">
        <f>Roadmap!P65</f>
        <v/>
      </c>
      <c r="F59" s="213">
        <f>Roadmap!P66</f>
        <v/>
      </c>
      <c r="G59" s="214">
        <f>(((((IF((C59="0+"),0.5,0)+IF((C59=1),1,0))+IF((C59="1+"),1.5,0))+IF((C59=2),2,0))+IF((C59="2+"),2.5,0))+IF((C59=3),3,0))+IF((C59="3+"),3.5,0)</f>
        <v/>
      </c>
      <c r="H59" s="215" t="n"/>
      <c r="I59" s="217" t="inlineStr">
        <is>
          <t>Overall</t>
        </is>
      </c>
      <c r="J59" s="213">
        <f>AVERAGE(J54:J58)</f>
        <v/>
      </c>
      <c r="K59" s="613" t="n"/>
      <c r="L59" s="613" t="n"/>
      <c r="M59" s="613" t="n"/>
      <c r="N59" s="613" t="n"/>
      <c r="T59" s="216">
        <f>Interview!$B$59</f>
        <v/>
      </c>
      <c r="U59" s="222">
        <f>Interview!$B$88</f>
        <v/>
      </c>
      <c r="V59" s="213" t="n">
        <v>0</v>
      </c>
      <c r="W59" s="213">
        <f>C59</f>
        <v/>
      </c>
      <c r="X59" s="213" t="n">
        <v>0</v>
      </c>
      <c r="Y59" s="213" t="n">
        <v>0</v>
      </c>
      <c r="Z59" s="213" t="n">
        <v>0</v>
      </c>
    </row>
    <row r="60" ht="24.95" customHeight="1" s="721">
      <c r="A60" s="218">
        <f>Interview!$B$102</f>
        <v/>
      </c>
      <c r="B60" s="223">
        <f>Interview!$B$103</f>
        <v/>
      </c>
      <c r="C60" s="213">
        <f>Roadmap!Q74</f>
        <v/>
      </c>
      <c r="D60" s="213">
        <f>Roadmap!P74</f>
        <v/>
      </c>
      <c r="E60" s="213">
        <f>Roadmap!P75</f>
        <v/>
      </c>
      <c r="F60" s="213">
        <f>Roadmap!P76</f>
        <v/>
      </c>
      <c r="G60" s="214" t="n"/>
      <c r="H60" s="215" t="n"/>
      <c r="I60" s="613" t="n"/>
      <c r="J60" s="613" t="n"/>
      <c r="K60" s="613" t="n"/>
      <c r="L60" s="613" t="n"/>
      <c r="M60" s="613" t="n"/>
      <c r="N60" s="613" t="n"/>
      <c r="T60" s="218">
        <f>Interview!$B$102</f>
        <v/>
      </c>
      <c r="U60" s="223">
        <f>Interview!$B$103</f>
        <v/>
      </c>
      <c r="V60" s="213" t="n">
        <v>0</v>
      </c>
      <c r="W60" s="213" t="n">
        <v>0</v>
      </c>
      <c r="X60" s="213">
        <f>C60</f>
        <v/>
      </c>
      <c r="Y60" s="213" t="n">
        <v>0</v>
      </c>
      <c r="Z60" s="213" t="n">
        <v>0</v>
      </c>
    </row>
    <row r="61" ht="24.95" customHeight="1" s="721">
      <c r="A61" s="218">
        <f>Interview!$B$102</f>
        <v/>
      </c>
      <c r="B61" s="223">
        <f>Interview!$B$117</f>
        <v/>
      </c>
      <c r="C61" s="213">
        <f>Roadmap!Q83</f>
        <v/>
      </c>
      <c r="D61" s="213">
        <f>Roadmap!P83</f>
        <v/>
      </c>
      <c r="E61" s="213">
        <f>Roadmap!P84</f>
        <v/>
      </c>
      <c r="F61" s="213">
        <f>Roadmap!P85</f>
        <v/>
      </c>
      <c r="G61" s="214" t="n"/>
      <c r="H61" s="215" t="n"/>
      <c r="I61" s="613" t="n"/>
      <c r="J61" s="613" t="n"/>
      <c r="K61" s="613" t="n"/>
      <c r="L61" s="613" t="n"/>
      <c r="M61" s="613" t="n"/>
      <c r="N61" s="613" t="n"/>
      <c r="T61" s="218">
        <f>Interview!$B$102</f>
        <v/>
      </c>
      <c r="U61" s="223">
        <f>Interview!$B$117</f>
        <v/>
      </c>
      <c r="V61" s="213" t="n">
        <v>0</v>
      </c>
      <c r="W61" s="213" t="n">
        <v>0</v>
      </c>
      <c r="X61" s="213">
        <f>C61</f>
        <v/>
      </c>
      <c r="Y61" s="213" t="n">
        <v>0</v>
      </c>
      <c r="Z61" s="213" t="n">
        <v>0</v>
      </c>
    </row>
    <row r="62" ht="24.95" customHeight="1" s="721">
      <c r="A62" s="218">
        <f>Interview!$B$102</f>
        <v/>
      </c>
      <c r="B62" s="223">
        <f>Interview!$B$131</f>
        <v/>
      </c>
      <c r="C62" s="213">
        <f>Roadmap!Q92</f>
        <v/>
      </c>
      <c r="D62" s="213">
        <f>Roadmap!P92</f>
        <v/>
      </c>
      <c r="E62" s="213">
        <f>Roadmap!P93</f>
        <v/>
      </c>
      <c r="F62" s="213">
        <f>Roadmap!P94</f>
        <v/>
      </c>
      <c r="G62" s="214" t="n"/>
      <c r="H62" s="215" t="n"/>
      <c r="I62" s="613" t="n"/>
      <c r="J62" s="613" t="n"/>
      <c r="K62" s="613" t="n"/>
      <c r="L62" s="613" t="n"/>
      <c r="M62" s="613" t="n"/>
      <c r="N62" s="613" t="n"/>
      <c r="T62" s="218">
        <f>Interview!$B$102</f>
        <v/>
      </c>
      <c r="U62" s="223">
        <f>Interview!$B$131</f>
        <v/>
      </c>
      <c r="V62" s="213" t="n">
        <v>0</v>
      </c>
      <c r="W62" s="213" t="n">
        <v>0</v>
      </c>
      <c r="X62" s="213">
        <f>C62</f>
        <v/>
      </c>
      <c r="Y62" s="213" t="n">
        <v>0</v>
      </c>
      <c r="Z62" s="213" t="n">
        <v>0</v>
      </c>
    </row>
    <row r="63" ht="24.95" customHeight="1" s="721">
      <c r="A63" s="219">
        <f>Interview!$B$145</f>
        <v/>
      </c>
      <c r="B63" s="224">
        <f>Interview!$B$146</f>
        <v/>
      </c>
      <c r="C63" s="213">
        <f>Roadmap!Q102</f>
        <v/>
      </c>
      <c r="D63" s="213">
        <f>Roadmap!P102</f>
        <v/>
      </c>
      <c r="E63" s="213">
        <f>Roadmap!P103</f>
        <v/>
      </c>
      <c r="F63" s="213">
        <f>Roadmap!P104</f>
        <v/>
      </c>
      <c r="G63" s="214">
        <f>(((((IF((C63="0+"),0.5,0)+IF((C63=1),1,0))+IF((C63="1+"),1.5,0))+IF((C63=2),2,0))+IF((C63="2+"),2.5,0))+IF((C63=3),3,0))+IF((C63="3+"),3.5,0)</f>
        <v/>
      </c>
      <c r="H63" s="215" t="n"/>
      <c r="I63" s="613" t="n"/>
      <c r="J63" s="613" t="n"/>
      <c r="K63" s="613" t="n"/>
      <c r="L63" s="613" t="n"/>
      <c r="M63" s="613" t="n"/>
      <c r="N63" s="613" t="n"/>
      <c r="T63" s="219">
        <f>Interview!$B$145</f>
        <v/>
      </c>
      <c r="U63" s="224">
        <f>Interview!$B$146</f>
        <v/>
      </c>
      <c r="V63" s="213" t="n">
        <v>0</v>
      </c>
      <c r="W63" s="213" t="n">
        <v>0</v>
      </c>
      <c r="X63" s="213" t="n">
        <v>0</v>
      </c>
      <c r="Y63" s="213">
        <f>C63</f>
        <v/>
      </c>
      <c r="Z63" s="213" t="n">
        <v>0</v>
      </c>
    </row>
    <row r="64" ht="24.95" customHeight="1" s="721">
      <c r="A64" s="219">
        <f>Interview!$B$145</f>
        <v/>
      </c>
      <c r="B64" s="224">
        <f>Interview!$B$160</f>
        <v/>
      </c>
      <c r="C64" s="213">
        <f>Roadmap!Q111</f>
        <v/>
      </c>
      <c r="D64" s="213">
        <f>Roadmap!P111</f>
        <v/>
      </c>
      <c r="E64" s="213">
        <f>Roadmap!P112</f>
        <v/>
      </c>
      <c r="F64" s="213">
        <f>Roadmap!P113</f>
        <v/>
      </c>
      <c r="G64" s="214">
        <f>(((((IF((C64="0+"),0.5,0)+IF((C64=1),1,0))+IF((C64="1+"),1.5,0))+IF((C64=2),2,0))+IF((C64="2+"),2.5,0))+IF((C64=3),3,0))+IF((C64="3+"),3.5,0)</f>
        <v/>
      </c>
      <c r="H64" s="215" t="n"/>
      <c r="I64" s="613" t="n"/>
      <c r="J64" s="613" t="n"/>
      <c r="K64" s="613" t="n"/>
      <c r="L64" s="613" t="n"/>
      <c r="M64" s="613" t="n"/>
      <c r="N64" s="613" t="n"/>
      <c r="T64" s="219">
        <f>Interview!$B$145</f>
        <v/>
      </c>
      <c r="U64" s="224">
        <f>Interview!$B$160</f>
        <v/>
      </c>
      <c r="V64" s="213" t="n">
        <v>0</v>
      </c>
      <c r="W64" s="213" t="n">
        <v>0</v>
      </c>
      <c r="X64" s="213" t="n">
        <v>0</v>
      </c>
      <c r="Y64" s="213">
        <f>C64</f>
        <v/>
      </c>
      <c r="Z64" s="213" t="n">
        <v>0</v>
      </c>
    </row>
    <row r="65" ht="24.95" customHeight="1" s="721">
      <c r="A65" s="219">
        <f>Interview!$B$145</f>
        <v/>
      </c>
      <c r="B65" s="224">
        <f>Interview!$B$174</f>
        <v/>
      </c>
      <c r="C65" s="213">
        <f>Roadmap!Q120</f>
        <v/>
      </c>
      <c r="D65" s="213">
        <f>Roadmap!P120</f>
        <v/>
      </c>
      <c r="E65" s="213">
        <f>Roadmap!P121</f>
        <v/>
      </c>
      <c r="F65" s="213">
        <f>Roadmap!P122</f>
        <v/>
      </c>
      <c r="G65" s="214">
        <f>(((((IF((C65="0+"),0.5,0)+IF((C65=1),1,0))+IF((C65="1+"),1.5,0))+IF((C65=2),2,0))+IF((C65="2+"),2.5,0))+IF((C65=3),3,0))+IF((C65="3+"),3.5,0)</f>
        <v/>
      </c>
      <c r="H65" s="215" t="n"/>
      <c r="I65" s="613" t="n"/>
      <c r="J65" s="613" t="n"/>
      <c r="K65" s="613" t="n"/>
      <c r="L65" s="613" t="n"/>
      <c r="M65" s="613" t="n"/>
      <c r="N65" s="613" t="n"/>
      <c r="T65" s="219">
        <f>Interview!$B$145</f>
        <v/>
      </c>
      <c r="U65" s="224">
        <f>Interview!$B$174</f>
        <v/>
      </c>
      <c r="V65" s="213" t="n">
        <v>0</v>
      </c>
      <c r="W65" s="213" t="n">
        <v>0</v>
      </c>
      <c r="X65" s="213" t="n">
        <v>0</v>
      </c>
      <c r="Y65" s="213">
        <f>C65</f>
        <v/>
      </c>
      <c r="Z65" s="213" t="n">
        <v>0</v>
      </c>
    </row>
    <row r="66" ht="24.95" customHeight="1" s="721">
      <c r="A66" s="220">
        <f>Interview!$B$188</f>
        <v/>
      </c>
      <c r="B66" s="225">
        <f>Interview!$B$189</f>
        <v/>
      </c>
      <c r="C66" s="213">
        <f>Roadmap!Q130</f>
        <v/>
      </c>
      <c r="D66" s="213">
        <f>Roadmap!P130</f>
        <v/>
      </c>
      <c r="E66" s="213">
        <f>Roadmap!P131</f>
        <v/>
      </c>
      <c r="F66" s="213">
        <f>Roadmap!P132</f>
        <v/>
      </c>
      <c r="G66" s="214">
        <f>(((((IF((C66="0+"),0.5,0)+IF((C66=1),1,0))+IF((C66="1+"),1.5,0))+IF((C66=2),2,0))+IF((C66="2+"),2.5,0))+IF((C66=3),3,0))+IF((C66="3+"),3.5,0)</f>
        <v/>
      </c>
      <c r="H66" s="215" t="n"/>
      <c r="I66" s="613" t="n"/>
      <c r="J66" s="613" t="n"/>
      <c r="K66" s="613" t="n"/>
      <c r="L66" s="613" t="n"/>
      <c r="M66" s="613" t="n"/>
      <c r="N66" s="613" t="n"/>
      <c r="T66" s="220">
        <f>Interview!$B$188</f>
        <v/>
      </c>
      <c r="U66" s="225">
        <f>Interview!$B$189</f>
        <v/>
      </c>
      <c r="V66" s="213" t="n">
        <v>0</v>
      </c>
      <c r="W66" s="213" t="n">
        <v>0</v>
      </c>
      <c r="X66" s="213" t="n">
        <v>0</v>
      </c>
      <c r="Y66" s="213" t="n">
        <v>0</v>
      </c>
      <c r="Z66" s="213">
        <f>C66</f>
        <v/>
      </c>
    </row>
    <row r="67" ht="24.95" customHeight="1" s="721">
      <c r="A67" s="220">
        <f>Interview!$B$188</f>
        <v/>
      </c>
      <c r="B67" s="225">
        <f>Interview!$B$203</f>
        <v/>
      </c>
      <c r="C67" s="213">
        <f>Roadmap!Q139</f>
        <v/>
      </c>
      <c r="D67" s="213">
        <f>Roadmap!P139</f>
        <v/>
      </c>
      <c r="E67" s="213">
        <f>Roadmap!P140</f>
        <v/>
      </c>
      <c r="F67" s="213">
        <f>Roadmap!P141</f>
        <v/>
      </c>
      <c r="G67" s="214">
        <f>(((((IF((C67="0+"),0.5,0)+IF((C67=1),1,0))+IF((C67="1+"),1.5,0))+IF((C67=2),2,0))+IF((C67="2+"),2.5,0))+IF((C67=3),3,0))+IF((C67="3+"),3.5,0)</f>
        <v/>
      </c>
      <c r="H67" s="215" t="n"/>
      <c r="I67" s="613" t="n"/>
      <c r="J67" s="613" t="n"/>
      <c r="K67" s="613" t="n"/>
      <c r="L67" s="613" t="n"/>
      <c r="M67" s="613" t="n"/>
      <c r="N67" s="613" t="n"/>
      <c r="T67" s="220">
        <f>Interview!$B$188</f>
        <v/>
      </c>
      <c r="U67" s="225">
        <f>Interview!$B$203</f>
        <v/>
      </c>
      <c r="V67" s="213" t="n">
        <v>0</v>
      </c>
      <c r="W67" s="213" t="n">
        <v>0</v>
      </c>
      <c r="X67" s="213" t="n">
        <v>0</v>
      </c>
      <c r="Y67" s="213" t="n">
        <v>0</v>
      </c>
      <c r="Z67" s="213">
        <f>C67</f>
        <v/>
      </c>
    </row>
    <row r="68" ht="24.95" customHeight="1" s="721">
      <c r="A68" s="220">
        <f>Interview!$B$188</f>
        <v/>
      </c>
      <c r="B68" s="225">
        <f>Interview!$B$217</f>
        <v/>
      </c>
      <c r="C68" s="213">
        <f>Roadmap!Q148</f>
        <v/>
      </c>
      <c r="D68" s="213">
        <f>Roadmap!P148</f>
        <v/>
      </c>
      <c r="E68" s="213">
        <f>Roadmap!P149</f>
        <v/>
      </c>
      <c r="F68" s="213">
        <f>Roadmap!P150</f>
        <v/>
      </c>
      <c r="G68" s="214">
        <f>(((((IF((C68="0+"),0.5,0)+IF((C68=1),1,0))+IF((C68="1+"),1.5,0))+IF((C68=2),2,0))+IF((C68="2+"),2.5,0))+IF((C68=3),3,0))+IF((C68="3+"),3.5,0)</f>
        <v/>
      </c>
      <c r="H68" s="215" t="n"/>
      <c r="I68" s="613" t="n"/>
      <c r="J68" s="613" t="n"/>
      <c r="K68" s="613" t="n"/>
      <c r="L68" s="613" t="n"/>
      <c r="M68" s="613" t="n"/>
      <c r="N68" s="613" t="n"/>
      <c r="T68" s="220">
        <f>Interview!$B$188</f>
        <v/>
      </c>
      <c r="U68" s="225">
        <f>Interview!$B$217</f>
        <v/>
      </c>
      <c r="V68" s="213" t="n">
        <v>0</v>
      </c>
      <c r="W68" s="213" t="n">
        <v>0</v>
      </c>
      <c r="X68" s="213" t="n">
        <v>0</v>
      </c>
      <c r="Y68" s="213" t="n">
        <v>0</v>
      </c>
      <c r="Z68" s="213">
        <f>C68</f>
        <v/>
      </c>
    </row>
    <row r="69" ht="12.75" customHeight="1" s="721" thickBot="1">
      <c r="K69" s="613" t="n"/>
    </row>
    <row r="70" ht="24.95" customHeight="1" s="721" thickBot="1">
      <c r="A70" s="606" t="inlineStr">
        <is>
          <t>Phase 3 Maturity Score</t>
        </is>
      </c>
      <c r="B70" s="723" t="n"/>
      <c r="C70" s="723" t="n"/>
      <c r="D70" s="723" t="n"/>
      <c r="E70" s="723" t="n"/>
      <c r="F70" s="723" t="n"/>
      <c r="G70" s="723" t="n"/>
      <c r="H70" s="723" t="n"/>
      <c r="I70" s="723" t="n"/>
      <c r="J70" s="724" t="n"/>
      <c r="K70" s="613" t="n"/>
      <c r="L70" s="606" t="inlineStr">
        <is>
          <t>Phase 3 Maturity Score</t>
        </is>
      </c>
      <c r="M70" s="723" t="n"/>
      <c r="N70" s="723" t="n"/>
      <c r="O70" s="723" t="n"/>
      <c r="P70" s="723" t="n"/>
      <c r="Q70" s="723" t="n"/>
      <c r="R70" s="724" t="n"/>
      <c r="T70" s="609" t="inlineStr">
        <is>
          <t>Phase 3 Maturity Score</t>
        </is>
      </c>
      <c r="U70" s="723" t="n"/>
      <c r="V70" s="723" t="n"/>
      <c r="W70" s="723" t="n"/>
      <c r="X70" s="723" t="n"/>
      <c r="Y70" s="723" t="n"/>
      <c r="Z70" s="724" t="n"/>
    </row>
    <row r="71" ht="12" customHeight="1" s="721">
      <c r="A71" s="206" t="n"/>
      <c r="B71" s="206" t="n"/>
      <c r="C71" s="206" t="n"/>
      <c r="D71" s="603" t="inlineStr">
        <is>
          <t>Maturity</t>
        </is>
      </c>
      <c r="E71" s="781" t="n"/>
      <c r="F71" s="782" t="n"/>
      <c r="G71" s="613" t="n"/>
      <c r="H71" s="613" t="n"/>
      <c r="I71" s="613" t="n"/>
      <c r="J71" s="613" t="n"/>
      <c r="K71" s="613" t="n"/>
      <c r="L71" s="613" t="n"/>
      <c r="M71" s="613" t="n"/>
      <c r="N71" s="613" t="n"/>
    </row>
    <row r="72" ht="24.95" customHeight="1" s="721">
      <c r="A72" s="209" t="inlineStr">
        <is>
          <t>Business Functions</t>
        </is>
      </c>
      <c r="B72" s="209" t="inlineStr">
        <is>
          <t>Security Practices</t>
        </is>
      </c>
      <c r="C72" s="209" t="inlineStr">
        <is>
          <t>Score</t>
        </is>
      </c>
      <c r="D72" s="210" t="n">
        <v>1</v>
      </c>
      <c r="E72" s="210" t="n">
        <v>2</v>
      </c>
      <c r="F72" s="210" t="n">
        <v>3</v>
      </c>
      <c r="G72" s="211" t="inlineStr">
        <is>
          <t>Translated Value</t>
        </is>
      </c>
      <c r="H72" s="95" t="n"/>
      <c r="I72" s="209" t="inlineStr">
        <is>
          <t>Business Functions</t>
        </is>
      </c>
      <c r="J72" s="209" t="inlineStr">
        <is>
          <t>Score</t>
        </is>
      </c>
      <c r="K72" s="613" t="n"/>
      <c r="L72" s="613" t="n"/>
      <c r="M72" s="613" t="n"/>
      <c r="N72" s="613" t="n"/>
      <c r="V72" s="610">
        <f>T73</f>
        <v/>
      </c>
      <c r="W72" s="610">
        <f>T76</f>
        <v/>
      </c>
      <c r="X72" s="610">
        <f>T79</f>
        <v/>
      </c>
      <c r="Y72" s="610">
        <f>T82</f>
        <v/>
      </c>
      <c r="Z72" s="610">
        <f>T85</f>
        <v/>
      </c>
    </row>
    <row r="73" ht="24.95" customHeight="1" s="721">
      <c r="A73" s="212">
        <f>Interview!$B$16</f>
        <v/>
      </c>
      <c r="B73" s="221">
        <f>Interview!$D$17</f>
        <v/>
      </c>
      <c r="C73" s="213">
        <f>Roadmap!U18</f>
        <v/>
      </c>
      <c r="D73" s="213">
        <f>Roadmap!T18</f>
        <v/>
      </c>
      <c r="E73" s="213">
        <f>Roadmap!T19</f>
        <v/>
      </c>
      <c r="F73" s="213">
        <f>Roadmap!T20</f>
        <v/>
      </c>
      <c r="G73" s="214">
        <f>(((((IF((C73="0+"),0.5,0)+IF((C73=1),1,0))+IF((C73="1+"),1.5,0))+IF((C73=2),2,0))+IF((C73="2+"),2.5,0))+IF((C73=3),3,0))+IF((C73="3+"),3.5,0)</f>
        <v/>
      </c>
      <c r="H73" s="215" t="n"/>
      <c r="I73" s="212">
        <f>A73</f>
        <v/>
      </c>
      <c r="J73" s="213">
        <f>AVERAGE(C73:C75)</f>
        <v/>
      </c>
      <c r="K73" s="613" t="n"/>
      <c r="L73" s="613" t="n"/>
      <c r="M73" s="613" t="n"/>
      <c r="N73" s="613" t="n"/>
      <c r="T73" s="212">
        <f>Interview!$B$16</f>
        <v/>
      </c>
      <c r="U73" s="221">
        <f>Interview!$D$17</f>
        <v/>
      </c>
      <c r="V73" s="213">
        <f>C73</f>
        <v/>
      </c>
      <c r="W73" s="213" t="n">
        <v>0</v>
      </c>
      <c r="X73" s="213" t="n">
        <v>0</v>
      </c>
      <c r="Y73" s="213" t="n">
        <v>0</v>
      </c>
      <c r="Z73" s="213" t="n">
        <v>0</v>
      </c>
    </row>
    <row r="74" ht="24.95" customHeight="1" s="721">
      <c r="A74" s="212">
        <f>Interview!$B$16</f>
        <v/>
      </c>
      <c r="B74" s="221">
        <f>Interview!$B$31</f>
        <v/>
      </c>
      <c r="C74" s="213">
        <f>Roadmap!U27</f>
        <v/>
      </c>
      <c r="D74" s="213">
        <f>Roadmap!T27</f>
        <v/>
      </c>
      <c r="E74" s="213">
        <f>Roadmap!T28</f>
        <v/>
      </c>
      <c r="F74" s="213">
        <f>Roadmap!T29</f>
        <v/>
      </c>
      <c r="G74" s="214">
        <f>(((((IF((C74="0+"),0.5,0)+IF((C74=1),1,0))+IF((C74="1+"),1.5,0))+IF((C74=2),2,0))+IF((C74="2+"),2.5,0))+IF((C74=3),3,0))+IF((C74="3+"),3.5,0)</f>
        <v/>
      </c>
      <c r="H74" s="215" t="n"/>
      <c r="I74" s="216">
        <f>A76</f>
        <v/>
      </c>
      <c r="J74" s="213">
        <f>AVERAGE(C76:C78)</f>
        <v/>
      </c>
      <c r="K74" s="613" t="n"/>
      <c r="L74" s="613" t="n"/>
      <c r="M74" s="613" t="n"/>
      <c r="N74" s="613" t="n"/>
      <c r="T74" s="212">
        <f>Interview!$B$16</f>
        <v/>
      </c>
      <c r="U74" s="221">
        <f>Interview!$B$31</f>
        <v/>
      </c>
      <c r="V74" s="213">
        <f>C74</f>
        <v/>
      </c>
      <c r="W74" s="213" t="n">
        <v>0</v>
      </c>
      <c r="X74" s="213" t="n">
        <v>0</v>
      </c>
      <c r="Y74" s="213" t="n">
        <v>0</v>
      </c>
      <c r="Z74" s="213" t="n">
        <v>0</v>
      </c>
    </row>
    <row r="75" ht="24.95" customHeight="1" s="721">
      <c r="A75" s="212">
        <f>Interview!$B$16</f>
        <v/>
      </c>
      <c r="B75" s="221">
        <f>Interview!$B$45</f>
        <v/>
      </c>
      <c r="C75" s="213">
        <f>Roadmap!U36</f>
        <v/>
      </c>
      <c r="D75" s="213">
        <f>Roadmap!T36</f>
        <v/>
      </c>
      <c r="E75" s="213">
        <f>Roadmap!T37</f>
        <v/>
      </c>
      <c r="F75" s="213">
        <f>Roadmap!T38</f>
        <v/>
      </c>
      <c r="G75" s="214">
        <f>(((((IF((C75="0+"),0.5,0)+IF((C75=1),1,0))+IF((C75="1+"),1.5,0))+IF((C75=2),2,0))+IF((C75="2+"),2.5,0))+IF((C75=3),3,0))+IF((C75="3+"),3.5,0)</f>
        <v/>
      </c>
      <c r="H75" s="215" t="n"/>
      <c r="I75" s="218">
        <f>A79</f>
        <v/>
      </c>
      <c r="J75" s="213">
        <f>AVERAGE(C79:C81)</f>
        <v/>
      </c>
      <c r="K75" s="613" t="n"/>
      <c r="L75" s="613" t="n"/>
      <c r="M75" s="613" t="n"/>
      <c r="N75" s="613" t="n"/>
      <c r="T75" s="212">
        <f>Interview!$B$16</f>
        <v/>
      </c>
      <c r="U75" s="221">
        <f>Interview!$B$45</f>
        <v/>
      </c>
      <c r="V75" s="213">
        <f>C75</f>
        <v/>
      </c>
      <c r="W75" s="213" t="n">
        <v>0</v>
      </c>
      <c r="X75" s="213" t="n">
        <v>0</v>
      </c>
      <c r="Y75" s="213" t="n">
        <v>0</v>
      </c>
      <c r="Z75" s="213" t="n">
        <v>0</v>
      </c>
    </row>
    <row r="76" ht="24.95" customHeight="1" s="721">
      <c r="A76" s="216">
        <f>Interview!$B$59</f>
        <v/>
      </c>
      <c r="B76" s="222">
        <f>Interview!$B$60</f>
        <v/>
      </c>
      <c r="C76" s="213">
        <f>Roadmap!U46</f>
        <v/>
      </c>
      <c r="D76" s="213">
        <f>Roadmap!T46</f>
        <v/>
      </c>
      <c r="E76" s="213">
        <f>Roadmap!T47</f>
        <v/>
      </c>
      <c r="F76" s="213">
        <f>Roadmap!T48</f>
        <v/>
      </c>
      <c r="G76" s="214">
        <f>(((((IF((C76="0+"),0.5,0)+IF((C76=1),1,0))+IF((C76="1+"),1.5,0))+IF((C76=2),2,0))+IF((C76="2+"),2.5,0))+IF((C76=3),3,0))+IF((C76="3+"),3.5,0)</f>
        <v/>
      </c>
      <c r="H76" s="215" t="n"/>
      <c r="I76" s="219">
        <f>A82</f>
        <v/>
      </c>
      <c r="J76" s="213">
        <f>AVERAGE(C82:C84)</f>
        <v/>
      </c>
      <c r="K76" s="613" t="n"/>
      <c r="L76" s="613" t="n"/>
      <c r="M76" s="613" t="n"/>
      <c r="N76" s="613" t="n"/>
      <c r="T76" s="216">
        <f>Interview!$B$59</f>
        <v/>
      </c>
      <c r="U76" s="222">
        <f>Interview!$B$60</f>
        <v/>
      </c>
      <c r="V76" s="213" t="n">
        <v>0</v>
      </c>
      <c r="W76" s="213">
        <f>C76</f>
        <v/>
      </c>
      <c r="X76" s="213" t="n">
        <v>0</v>
      </c>
      <c r="Y76" s="213" t="n">
        <v>0</v>
      </c>
      <c r="Z76" s="213" t="n">
        <v>0</v>
      </c>
    </row>
    <row r="77" ht="24.95" customHeight="1" s="721">
      <c r="A77" s="216">
        <f>Interview!$B$59</f>
        <v/>
      </c>
      <c r="B77" s="222">
        <f>Interview!$B$74</f>
        <v/>
      </c>
      <c r="C77" s="213">
        <f>Roadmap!U55</f>
        <v/>
      </c>
      <c r="D77" s="213">
        <f>Roadmap!T55</f>
        <v/>
      </c>
      <c r="E77" s="213">
        <f>Roadmap!T56</f>
        <v/>
      </c>
      <c r="F77" s="213">
        <f>Roadmap!T57</f>
        <v/>
      </c>
      <c r="G77" s="214">
        <f>(((((IF((C77="0+"),0.5,0)+IF((C77=1),1,0))+IF((C77="1+"),1.5,0))+IF((C77=2),2,0))+IF((C77="2+"),2.5,0))+IF((C77=3),3,0))+IF((C77="3+"),3.5,0)</f>
        <v/>
      </c>
      <c r="H77" s="215" t="n"/>
      <c r="I77" s="220">
        <f>A85</f>
        <v/>
      </c>
      <c r="J77" s="213">
        <f>AVERAGE(C85:C87)</f>
        <v/>
      </c>
      <c r="K77" s="613" t="n"/>
      <c r="L77" s="455" t="n"/>
      <c r="M77" s="613" t="n"/>
      <c r="N77" s="613" t="n"/>
      <c r="T77" s="216">
        <f>Interview!$B$59</f>
        <v/>
      </c>
      <c r="U77" s="222">
        <f>Interview!$B$74</f>
        <v/>
      </c>
      <c r="V77" s="213" t="n">
        <v>0</v>
      </c>
      <c r="W77" s="213">
        <f>C77</f>
        <v/>
      </c>
      <c r="X77" s="213" t="n">
        <v>0</v>
      </c>
      <c r="Y77" s="213" t="n">
        <v>0</v>
      </c>
      <c r="Z77" s="213" t="n">
        <v>0</v>
      </c>
    </row>
    <row r="78" ht="24.95" customHeight="1" s="721">
      <c r="A78" s="216">
        <f>Interview!$B$59</f>
        <v/>
      </c>
      <c r="B78" s="222">
        <f>Interview!$B$88</f>
        <v/>
      </c>
      <c r="C78" s="213">
        <f>Roadmap!U64</f>
        <v/>
      </c>
      <c r="D78" s="213">
        <f>Roadmap!T64</f>
        <v/>
      </c>
      <c r="E78" s="213">
        <f>Roadmap!T65</f>
        <v/>
      </c>
      <c r="F78" s="213">
        <f>Roadmap!T66</f>
        <v/>
      </c>
      <c r="G78" s="214">
        <f>(((((IF((C78="0+"),0.5,0)+IF((C78=1),1,0))+IF((C78="1+"),1.5,0))+IF((C78=2),2,0))+IF((C78="2+"),2.5,0))+IF((C78=3),3,0))+IF((C78="3+"),3.5,0)</f>
        <v/>
      </c>
      <c r="H78" s="215" t="n"/>
      <c r="I78" s="217" t="inlineStr">
        <is>
          <t>Overall</t>
        </is>
      </c>
      <c r="J78" s="213">
        <f>AVERAGE(J73:J77)</f>
        <v/>
      </c>
      <c r="K78" s="613" t="n"/>
      <c r="L78" s="455" t="n"/>
      <c r="M78" s="613" t="n"/>
      <c r="N78" s="613" t="n"/>
      <c r="T78" s="216">
        <f>Interview!$B$59</f>
        <v/>
      </c>
      <c r="U78" s="222">
        <f>Interview!$B$88</f>
        <v/>
      </c>
      <c r="V78" s="213" t="n">
        <v>0</v>
      </c>
      <c r="W78" s="213">
        <f>C78</f>
        <v/>
      </c>
      <c r="X78" s="213" t="n">
        <v>0</v>
      </c>
      <c r="Y78" s="213" t="n">
        <v>0</v>
      </c>
      <c r="Z78" s="213" t="n">
        <v>0</v>
      </c>
    </row>
    <row r="79" ht="24.95" customHeight="1" s="721">
      <c r="A79" s="218">
        <f>Interview!$B$102</f>
        <v/>
      </c>
      <c r="B79" s="223">
        <f>Interview!$B$103</f>
        <v/>
      </c>
      <c r="C79" s="213">
        <f>Roadmap!U74</f>
        <v/>
      </c>
      <c r="D79" s="213">
        <f>Roadmap!T74</f>
        <v/>
      </c>
      <c r="E79" s="213">
        <f>Roadmap!T75</f>
        <v/>
      </c>
      <c r="F79" s="213">
        <f>Roadmap!T76</f>
        <v/>
      </c>
      <c r="G79" s="214" t="n"/>
      <c r="H79" s="215" t="n"/>
      <c r="I79" s="613" t="n"/>
      <c r="J79" s="613" t="n"/>
      <c r="K79" s="613" t="n"/>
      <c r="L79" s="455" t="n"/>
      <c r="M79" s="613" t="n"/>
      <c r="N79" s="613" t="n"/>
      <c r="T79" s="218">
        <f>Interview!$B$102</f>
        <v/>
      </c>
      <c r="U79" s="223">
        <f>Interview!$B$103</f>
        <v/>
      </c>
      <c r="V79" s="213" t="n">
        <v>0</v>
      </c>
      <c r="W79" s="213" t="n">
        <v>0</v>
      </c>
      <c r="X79" s="213">
        <f>C79</f>
        <v/>
      </c>
      <c r="Y79" s="213" t="n">
        <v>0</v>
      </c>
      <c r="Z79" s="213" t="n">
        <v>0</v>
      </c>
    </row>
    <row r="80" ht="24.95" customHeight="1" s="721">
      <c r="A80" s="218">
        <f>Interview!$B$102</f>
        <v/>
      </c>
      <c r="B80" s="223">
        <f>Interview!$B$117</f>
        <v/>
      </c>
      <c r="C80" s="213">
        <f>Roadmap!U83</f>
        <v/>
      </c>
      <c r="D80" s="213">
        <f>Roadmap!T83</f>
        <v/>
      </c>
      <c r="E80" s="213">
        <f>Roadmap!T84</f>
        <v/>
      </c>
      <c r="F80" s="213">
        <f>Roadmap!T85</f>
        <v/>
      </c>
      <c r="G80" s="214" t="n"/>
      <c r="H80" s="215" t="n"/>
      <c r="I80" s="613" t="n"/>
      <c r="J80" s="613" t="n"/>
      <c r="K80" s="613" t="n"/>
      <c r="L80" s="613" t="n"/>
      <c r="M80" s="613" t="n"/>
      <c r="N80" s="613" t="n"/>
      <c r="T80" s="218">
        <f>Interview!$B$102</f>
        <v/>
      </c>
      <c r="U80" s="223">
        <f>Interview!$B$117</f>
        <v/>
      </c>
      <c r="V80" s="213" t="n">
        <v>0</v>
      </c>
      <c r="W80" s="213" t="n">
        <v>0</v>
      </c>
      <c r="X80" s="213">
        <f>C80</f>
        <v/>
      </c>
      <c r="Y80" s="213" t="n">
        <v>0</v>
      </c>
      <c r="Z80" s="213" t="n">
        <v>0</v>
      </c>
    </row>
    <row r="81" ht="24.95" customHeight="1" s="721">
      <c r="A81" s="218">
        <f>Interview!$B$102</f>
        <v/>
      </c>
      <c r="B81" s="223">
        <f>Interview!$B$131</f>
        <v/>
      </c>
      <c r="C81" s="213">
        <f>Roadmap!U92</f>
        <v/>
      </c>
      <c r="D81" s="213">
        <f>Roadmap!T92</f>
        <v/>
      </c>
      <c r="E81" s="213">
        <f>Roadmap!T93</f>
        <v/>
      </c>
      <c r="F81" s="213">
        <f>Roadmap!T94</f>
        <v/>
      </c>
      <c r="G81" s="214" t="n"/>
      <c r="H81" s="215" t="n"/>
      <c r="I81" s="613" t="n"/>
      <c r="J81" s="613" t="n"/>
      <c r="K81" s="613" t="n"/>
      <c r="L81" s="613" t="n"/>
      <c r="M81" s="613" t="n"/>
      <c r="N81" s="613" t="n"/>
      <c r="T81" s="218">
        <f>Interview!$B$102</f>
        <v/>
      </c>
      <c r="U81" s="223">
        <f>Interview!$B$131</f>
        <v/>
      </c>
      <c r="V81" s="213" t="n">
        <v>0</v>
      </c>
      <c r="W81" s="213" t="n">
        <v>0</v>
      </c>
      <c r="X81" s="213">
        <f>C81</f>
        <v/>
      </c>
      <c r="Y81" s="213" t="n">
        <v>0</v>
      </c>
      <c r="Z81" s="213" t="n">
        <v>0</v>
      </c>
    </row>
    <row r="82" ht="24.95" customHeight="1" s="721">
      <c r="A82" s="219">
        <f>Interview!$B$145</f>
        <v/>
      </c>
      <c r="B82" s="224">
        <f>Interview!$B$146</f>
        <v/>
      </c>
      <c r="C82" s="213">
        <f>Roadmap!U102</f>
        <v/>
      </c>
      <c r="D82" s="213">
        <f>Roadmap!T102</f>
        <v/>
      </c>
      <c r="E82" s="213">
        <f>Roadmap!T103</f>
        <v/>
      </c>
      <c r="F82" s="213">
        <f>Roadmap!T104</f>
        <v/>
      </c>
      <c r="G82" s="214">
        <f>(((((IF((C82="0+"),0.5,0)+IF((C82=1),1,0))+IF((C82="1+"),1.5,0))+IF((C82=2),2,0))+IF((C82="2+"),2.5,0))+IF((C82=3),3,0))+IF((C82="3+"),3.5,0)</f>
        <v/>
      </c>
      <c r="H82" s="215" t="n"/>
      <c r="I82" s="613" t="n"/>
      <c r="J82" s="613" t="n"/>
      <c r="K82" s="613" t="n"/>
      <c r="L82" s="613" t="n"/>
      <c r="M82" s="613" t="n"/>
      <c r="N82" s="613" t="n"/>
      <c r="T82" s="219">
        <f>Interview!$B$145</f>
        <v/>
      </c>
      <c r="U82" s="224">
        <f>Interview!$B$146</f>
        <v/>
      </c>
      <c r="V82" s="213" t="n">
        <v>0</v>
      </c>
      <c r="W82" s="213" t="n">
        <v>0</v>
      </c>
      <c r="X82" s="213" t="n">
        <v>0</v>
      </c>
      <c r="Y82" s="213">
        <f>C82</f>
        <v/>
      </c>
      <c r="Z82" s="213" t="n">
        <v>0</v>
      </c>
    </row>
    <row r="83" ht="24.95" customHeight="1" s="721">
      <c r="A83" s="219">
        <f>Interview!$B$145</f>
        <v/>
      </c>
      <c r="B83" s="224">
        <f>Interview!$B$160</f>
        <v/>
      </c>
      <c r="C83" s="213">
        <f>Roadmap!U111</f>
        <v/>
      </c>
      <c r="D83" s="213">
        <f>Roadmap!T111</f>
        <v/>
      </c>
      <c r="E83" s="213">
        <f>Roadmap!T112</f>
        <v/>
      </c>
      <c r="F83" s="213">
        <f>Roadmap!T113</f>
        <v/>
      </c>
      <c r="G83" s="214">
        <f>(((((IF((C83="0+"),0.5,0)+IF((C83=1),1,0))+IF((C83="1+"),1.5,0))+IF((C83=2),2,0))+IF((C83="2+"),2.5,0))+IF((C83=3),3,0))+IF((C83="3+"),3.5,0)</f>
        <v/>
      </c>
      <c r="H83" s="215" t="n"/>
      <c r="I83" s="613" t="n"/>
      <c r="J83" s="613" t="n"/>
      <c r="K83" s="613" t="n"/>
      <c r="L83" s="613" t="n"/>
      <c r="M83" s="613" t="n"/>
      <c r="N83" s="613" t="n"/>
      <c r="T83" s="219">
        <f>Interview!$B$145</f>
        <v/>
      </c>
      <c r="U83" s="224">
        <f>Interview!$B$160</f>
        <v/>
      </c>
      <c r="V83" s="213" t="n">
        <v>0</v>
      </c>
      <c r="W83" s="213" t="n">
        <v>0</v>
      </c>
      <c r="X83" s="213" t="n">
        <v>0</v>
      </c>
      <c r="Y83" s="213">
        <f>C83</f>
        <v/>
      </c>
      <c r="Z83" s="213" t="n">
        <v>0</v>
      </c>
    </row>
    <row r="84" ht="24.95" customHeight="1" s="721">
      <c r="A84" s="219">
        <f>Interview!$B$145</f>
        <v/>
      </c>
      <c r="B84" s="224">
        <f>Interview!$B$174</f>
        <v/>
      </c>
      <c r="C84" s="213">
        <f>Roadmap!U120</f>
        <v/>
      </c>
      <c r="D84" s="213">
        <f>Roadmap!T120</f>
        <v/>
      </c>
      <c r="E84" s="213">
        <f>Roadmap!T121</f>
        <v/>
      </c>
      <c r="F84" s="213">
        <f>Roadmap!T122</f>
        <v/>
      </c>
      <c r="G84" s="214">
        <f>(((((IF((C84="0+"),0.5,0)+IF((C84=1),1,0))+IF((C84="1+"),1.5,0))+IF((C84=2),2,0))+IF((C84="2+"),2.5,0))+IF((C84=3),3,0))+IF((C84="3+"),3.5,0)</f>
        <v/>
      </c>
      <c r="H84" s="215" t="n"/>
      <c r="I84" s="613" t="n"/>
      <c r="J84" s="613" t="n"/>
      <c r="K84" s="613" t="n"/>
      <c r="L84" s="613" t="n"/>
      <c r="M84" s="613" t="n"/>
      <c r="N84" s="613" t="n"/>
      <c r="T84" s="219">
        <f>Interview!$B$145</f>
        <v/>
      </c>
      <c r="U84" s="224">
        <f>Interview!$B$174</f>
        <v/>
      </c>
      <c r="V84" s="213" t="n">
        <v>0</v>
      </c>
      <c r="W84" s="213" t="n">
        <v>0</v>
      </c>
      <c r="X84" s="213" t="n">
        <v>0</v>
      </c>
      <c r="Y84" s="213">
        <f>C84</f>
        <v/>
      </c>
      <c r="Z84" s="213" t="n">
        <v>0</v>
      </c>
    </row>
    <row r="85" ht="24.95" customHeight="1" s="721">
      <c r="A85" s="220">
        <f>Interview!$B$188</f>
        <v/>
      </c>
      <c r="B85" s="225">
        <f>Interview!$B$189</f>
        <v/>
      </c>
      <c r="C85" s="213">
        <f>Roadmap!U130</f>
        <v/>
      </c>
      <c r="D85" s="213">
        <f>Roadmap!T130</f>
        <v/>
      </c>
      <c r="E85" s="213">
        <f>Roadmap!T131</f>
        <v/>
      </c>
      <c r="F85" s="213">
        <f>Roadmap!T132</f>
        <v/>
      </c>
      <c r="G85" s="214">
        <f>(((((IF((C85="0+"),0.5,0)+IF((C85=1),1,0))+IF((C85="1+"),1.5,0))+IF((C85=2),2,0))+IF((C85="2+"),2.5,0))+IF((C85=3),3,0))+IF((C85="3+"),3.5,0)</f>
        <v/>
      </c>
      <c r="H85" s="215" t="n"/>
      <c r="I85" s="613" t="n"/>
      <c r="J85" s="613" t="n"/>
      <c r="K85" s="613" t="n"/>
      <c r="L85" s="613" t="n"/>
      <c r="M85" s="613" t="n"/>
      <c r="N85" s="613" t="n"/>
      <c r="T85" s="220">
        <f>Interview!$B$188</f>
        <v/>
      </c>
      <c r="U85" s="225">
        <f>Interview!$B$189</f>
        <v/>
      </c>
      <c r="V85" s="213" t="n">
        <v>0</v>
      </c>
      <c r="W85" s="213" t="n">
        <v>0</v>
      </c>
      <c r="X85" s="213" t="n">
        <v>0</v>
      </c>
      <c r="Y85" s="213" t="n">
        <v>0</v>
      </c>
      <c r="Z85" s="213">
        <f>C85</f>
        <v/>
      </c>
    </row>
    <row r="86" ht="24.95" customHeight="1" s="721">
      <c r="A86" s="220">
        <f>Interview!$B$188</f>
        <v/>
      </c>
      <c r="B86" s="225">
        <f>Interview!$B$203</f>
        <v/>
      </c>
      <c r="C86" s="213">
        <f>Roadmap!U139</f>
        <v/>
      </c>
      <c r="D86" s="213">
        <f>Roadmap!T139</f>
        <v/>
      </c>
      <c r="E86" s="213">
        <f>Roadmap!T140</f>
        <v/>
      </c>
      <c r="F86" s="213">
        <f>Roadmap!T141</f>
        <v/>
      </c>
      <c r="G86" s="214">
        <f>(((((IF((C86="0+"),0.5,0)+IF((C86=1),1,0))+IF((C86="1+"),1.5,0))+IF((C86=2),2,0))+IF((C86="2+"),2.5,0))+IF((C86=3),3,0))+IF((C86="3+"),3.5,0)</f>
        <v/>
      </c>
      <c r="H86" s="215" t="n"/>
      <c r="I86" s="613" t="n"/>
      <c r="J86" s="613" t="n"/>
      <c r="K86" s="613" t="n"/>
      <c r="L86" s="613" t="n"/>
      <c r="M86" s="613" t="n"/>
      <c r="N86" s="613" t="n"/>
      <c r="T86" s="220">
        <f>Interview!$B$188</f>
        <v/>
      </c>
      <c r="U86" s="225">
        <f>Interview!$B$203</f>
        <v/>
      </c>
      <c r="V86" s="213" t="n">
        <v>0</v>
      </c>
      <c r="W86" s="213" t="n">
        <v>0</v>
      </c>
      <c r="X86" s="213" t="n">
        <v>0</v>
      </c>
      <c r="Y86" s="213" t="n">
        <v>0</v>
      </c>
      <c r="Z86" s="213">
        <f>C86</f>
        <v/>
      </c>
    </row>
    <row r="87" ht="24.95" customHeight="1" s="721">
      <c r="A87" s="220">
        <f>Interview!$B$188</f>
        <v/>
      </c>
      <c r="B87" s="225">
        <f>Interview!$B$217</f>
        <v/>
      </c>
      <c r="C87" s="213">
        <f>Roadmap!U148</f>
        <v/>
      </c>
      <c r="D87" s="213">
        <f>Roadmap!T148</f>
        <v/>
      </c>
      <c r="E87" s="213">
        <f>Roadmap!T149</f>
        <v/>
      </c>
      <c r="F87" s="213">
        <f>Roadmap!T150</f>
        <v/>
      </c>
      <c r="G87" s="214">
        <f>(((((IF((C87="0+"),0.5,0)+IF((C87=1),1,0))+IF((C87="1+"),1.5,0))+IF((C87=2),2,0))+IF((C87="2+"),2.5,0))+IF((C87=3),3,0))+IF((C87="3+"),3.5,0)</f>
        <v/>
      </c>
      <c r="H87" s="215" t="n"/>
      <c r="I87" s="613" t="n"/>
      <c r="J87" s="613" t="n"/>
      <c r="K87" s="613" t="n"/>
      <c r="L87" s="613" t="n"/>
      <c r="M87" s="613" t="n"/>
      <c r="N87" s="613" t="n"/>
      <c r="T87" s="220">
        <f>Interview!$B$188</f>
        <v/>
      </c>
      <c r="U87" s="225">
        <f>Interview!$B$217</f>
        <v/>
      </c>
      <c r="V87" s="213" t="n">
        <v>0</v>
      </c>
      <c r="W87" s="213" t="n">
        <v>0</v>
      </c>
      <c r="X87" s="213" t="n">
        <v>0</v>
      </c>
      <c r="Y87" s="213" t="n">
        <v>0</v>
      </c>
      <c r="Z87" s="213">
        <f>C87</f>
        <v/>
      </c>
    </row>
    <row r="88" ht="12.75" customHeight="1" s="721">
      <c r="A88" s="613" t="n"/>
      <c r="B88" s="613" t="n"/>
      <c r="C88" s="613" t="n"/>
      <c r="D88" s="613" t="n"/>
      <c r="E88" s="613" t="n"/>
      <c r="F88" s="613" t="n"/>
      <c r="G88" s="613" t="n"/>
      <c r="H88" s="613" t="n"/>
      <c r="I88" s="613" t="n"/>
      <c r="J88" s="613" t="n"/>
      <c r="K88" s="613" t="n"/>
      <c r="L88" s="613" t="n"/>
      <c r="M88" s="613" t="n"/>
      <c r="N88" s="613" t="n"/>
    </row>
    <row r="89" ht="12.75" customHeight="1" s="721">
      <c r="A89" s="613" t="n"/>
      <c r="B89" s="613" t="n"/>
      <c r="C89" s="613" t="n"/>
      <c r="D89" s="613" t="n"/>
      <c r="E89" s="613" t="n"/>
      <c r="F89" s="613" t="n"/>
      <c r="G89" s="613" t="n"/>
      <c r="H89" s="613" t="n"/>
      <c r="I89" s="613" t="n"/>
      <c r="J89" s="613" t="n"/>
      <c r="K89" s="613" t="n"/>
      <c r="L89" s="613" t="n"/>
      <c r="M89" s="613" t="n"/>
      <c r="N89" s="613" t="n"/>
    </row>
    <row r="90" ht="12.75" customHeight="1" s="721" thickBot="1">
      <c r="K90" s="613" t="n"/>
    </row>
    <row r="91" ht="24.95" customHeight="1" s="721" thickBot="1">
      <c r="A91" s="606" t="inlineStr">
        <is>
          <t>Phase 4 Maturity Score</t>
        </is>
      </c>
      <c r="B91" s="723" t="n"/>
      <c r="C91" s="723" t="n"/>
      <c r="D91" s="723" t="n"/>
      <c r="E91" s="723" t="n"/>
      <c r="F91" s="723" t="n"/>
      <c r="G91" s="723" t="n"/>
      <c r="H91" s="723" t="n"/>
      <c r="I91" s="723" t="n"/>
      <c r="J91" s="724" t="n"/>
      <c r="K91" s="613" t="n"/>
      <c r="L91" s="606" t="inlineStr">
        <is>
          <t>Phase 4 Maturity Score</t>
        </is>
      </c>
      <c r="M91" s="723" t="n"/>
      <c r="N91" s="723" t="n"/>
      <c r="O91" s="723" t="n"/>
      <c r="P91" s="723" t="n"/>
      <c r="Q91" s="723" t="n"/>
      <c r="R91" s="724" t="n"/>
      <c r="T91" s="609" t="inlineStr">
        <is>
          <t>Phase 4 Maturity Score</t>
        </is>
      </c>
      <c r="U91" s="723" t="n"/>
      <c r="V91" s="723" t="n"/>
      <c r="W91" s="723" t="n"/>
      <c r="X91" s="723" t="n"/>
      <c r="Y91" s="723" t="n"/>
      <c r="Z91" s="724" t="n"/>
    </row>
    <row r="92" ht="12" customHeight="1" s="721">
      <c r="A92" s="206" t="n"/>
      <c r="B92" s="206" t="n"/>
      <c r="C92" s="206" t="n"/>
      <c r="D92" s="603" t="inlineStr">
        <is>
          <t>Maturity</t>
        </is>
      </c>
      <c r="E92" s="781" t="n"/>
      <c r="F92" s="782" t="n"/>
      <c r="G92" s="613" t="n"/>
      <c r="H92" s="613" t="n"/>
      <c r="I92" s="613" t="n"/>
      <c r="J92" s="613" t="n"/>
      <c r="K92" s="613" t="n"/>
      <c r="L92" s="613" t="n"/>
      <c r="M92" s="613" t="n"/>
      <c r="N92" s="613" t="n"/>
    </row>
    <row r="93" ht="24.95" customHeight="1" s="721">
      <c r="A93" s="209" t="inlineStr">
        <is>
          <t>Business Functions</t>
        </is>
      </c>
      <c r="B93" s="209" t="inlineStr">
        <is>
          <t>Security Practices</t>
        </is>
      </c>
      <c r="C93" s="209" t="inlineStr">
        <is>
          <t>Score</t>
        </is>
      </c>
      <c r="D93" s="210" t="n">
        <v>1</v>
      </c>
      <c r="E93" s="210" t="n">
        <v>2</v>
      </c>
      <c r="F93" s="210" t="n">
        <v>3</v>
      </c>
      <c r="G93" s="211" t="inlineStr">
        <is>
          <t>Translated Value</t>
        </is>
      </c>
      <c r="H93" s="95" t="n"/>
      <c r="I93" s="209" t="inlineStr">
        <is>
          <t>Business Functions</t>
        </is>
      </c>
      <c r="J93" s="209" t="inlineStr">
        <is>
          <t>Score</t>
        </is>
      </c>
      <c r="K93" s="613" t="n"/>
      <c r="L93" s="613" t="n"/>
      <c r="M93" s="613" t="n"/>
      <c r="N93" s="613" t="n"/>
      <c r="V93" s="513">
        <f>T94</f>
        <v/>
      </c>
      <c r="W93" s="513">
        <f>T97</f>
        <v/>
      </c>
      <c r="X93" s="513">
        <f>T100</f>
        <v/>
      </c>
      <c r="Y93" s="513">
        <f>T103</f>
        <v/>
      </c>
      <c r="Z93" s="513">
        <f>T106</f>
        <v/>
      </c>
    </row>
    <row r="94" ht="24.95" customHeight="1" s="721">
      <c r="A94" s="212">
        <f>Interview!$B$16</f>
        <v/>
      </c>
      <c r="B94" s="221">
        <f>Interview!$D$17</f>
        <v/>
      </c>
      <c r="C94" s="213">
        <f>Roadmap!Y18</f>
        <v/>
      </c>
      <c r="D94" s="213">
        <f>Roadmap!X18</f>
        <v/>
      </c>
      <c r="E94" s="213">
        <f>Roadmap!X19</f>
        <v/>
      </c>
      <c r="F94" s="213">
        <f>Roadmap!X20</f>
        <v/>
      </c>
      <c r="G94" s="214">
        <f>(((((IF((C94="0+"),0.5,0)+IF((C94=1),1,0))+IF((C94="1+"),1.5,0))+IF((C94=2),2,0))+IF((C94="2+"),2.5,0))+IF((C94=3),3,0))+IF((C94="3+"),3.5,0)</f>
        <v/>
      </c>
      <c r="H94" s="215" t="n"/>
      <c r="I94" s="212">
        <f>A94</f>
        <v/>
      </c>
      <c r="J94" s="213">
        <f>AVERAGE(C94:C96)</f>
        <v/>
      </c>
      <c r="K94" s="613" t="n"/>
      <c r="L94" s="613" t="n"/>
      <c r="M94" s="613" t="n"/>
      <c r="N94" s="613" t="n"/>
      <c r="T94" s="212">
        <f>Interview!$B$16</f>
        <v/>
      </c>
      <c r="U94" s="221">
        <f>Interview!$D$17</f>
        <v/>
      </c>
      <c r="V94" s="213">
        <f>C94</f>
        <v/>
      </c>
      <c r="W94" s="213" t="n">
        <v>0</v>
      </c>
      <c r="X94" s="213" t="n">
        <v>0</v>
      </c>
      <c r="Y94" s="213" t="n">
        <v>0</v>
      </c>
      <c r="Z94" s="213" t="n">
        <v>0</v>
      </c>
    </row>
    <row r="95" ht="24.95" customHeight="1" s="721">
      <c r="A95" s="212">
        <f>Interview!$B$16</f>
        <v/>
      </c>
      <c r="B95" s="221">
        <f>Interview!$B$31</f>
        <v/>
      </c>
      <c r="C95" s="213">
        <f>Roadmap!Y27</f>
        <v/>
      </c>
      <c r="D95" s="213">
        <f>Roadmap!X27</f>
        <v/>
      </c>
      <c r="E95" s="213">
        <f>Roadmap!X28</f>
        <v/>
      </c>
      <c r="F95" s="213">
        <f>Roadmap!X29</f>
        <v/>
      </c>
      <c r="G95" s="214">
        <f>(((((IF((C95="0+"),0.5,0)+IF((C95=1),1,0))+IF((C95="1+"),1.5,0))+IF((C95=2),2,0))+IF((C95="2+"),2.5,0))+IF((C95=3),3,0))+IF((C95="3+"),3.5,0)</f>
        <v/>
      </c>
      <c r="H95" s="215" t="n"/>
      <c r="I95" s="216">
        <f>A97</f>
        <v/>
      </c>
      <c r="J95" s="213">
        <f>AVERAGE(C97:C99)</f>
        <v/>
      </c>
      <c r="K95" s="613" t="n"/>
      <c r="L95" s="613" t="n"/>
      <c r="M95" s="613" t="n"/>
      <c r="N95" s="613" t="n"/>
      <c r="T95" s="212">
        <f>Interview!$B$16</f>
        <v/>
      </c>
      <c r="U95" s="221">
        <f>Interview!$B$31</f>
        <v/>
      </c>
      <c r="V95" s="213">
        <f>C95</f>
        <v/>
      </c>
      <c r="W95" s="213" t="n">
        <v>0</v>
      </c>
      <c r="X95" s="213" t="n">
        <v>0</v>
      </c>
      <c r="Y95" s="213" t="n">
        <v>0</v>
      </c>
      <c r="Z95" s="213" t="n">
        <v>0</v>
      </c>
    </row>
    <row r="96" ht="24.95" customHeight="1" s="721">
      <c r="A96" s="212">
        <f>Interview!$B$16</f>
        <v/>
      </c>
      <c r="B96" s="221">
        <f>Interview!$B$45</f>
        <v/>
      </c>
      <c r="C96" s="213">
        <f>Roadmap!Y36</f>
        <v/>
      </c>
      <c r="D96" s="213">
        <f>Roadmap!X36</f>
        <v/>
      </c>
      <c r="E96" s="213">
        <f>Roadmap!X37</f>
        <v/>
      </c>
      <c r="F96" s="213">
        <f>Roadmap!X38</f>
        <v/>
      </c>
      <c r="G96" s="214">
        <f>(((((IF((C96="0+"),0.5,0)+IF((C96=1),1,0))+IF((C96="1+"),1.5,0))+IF((C96=2),2,0))+IF((C96="2+"),2.5,0))+IF((C96=3),3,0))+IF((C96="3+"),3.5,0)</f>
        <v/>
      </c>
      <c r="H96" s="215" t="n"/>
      <c r="I96" s="218">
        <f>A100</f>
        <v/>
      </c>
      <c r="J96" s="213">
        <f>AVERAGE(C100:C102)</f>
        <v/>
      </c>
      <c r="K96" s="613" t="n"/>
      <c r="L96" s="613" t="n"/>
      <c r="M96" s="613" t="n"/>
      <c r="N96" s="613" t="n"/>
      <c r="T96" s="212">
        <f>Interview!$B$16</f>
        <v/>
      </c>
      <c r="U96" s="221">
        <f>Interview!$B$45</f>
        <v/>
      </c>
      <c r="V96" s="213">
        <f>C96</f>
        <v/>
      </c>
      <c r="W96" s="213" t="n">
        <v>0</v>
      </c>
      <c r="X96" s="213" t="n">
        <v>0</v>
      </c>
      <c r="Y96" s="213" t="n">
        <v>0</v>
      </c>
      <c r="Z96" s="213" t="n">
        <v>0</v>
      </c>
    </row>
    <row r="97" ht="24.95" customHeight="1" s="721">
      <c r="A97" s="216">
        <f>Interview!$B$59</f>
        <v/>
      </c>
      <c r="B97" s="222">
        <f>Interview!$B$60</f>
        <v/>
      </c>
      <c r="C97" s="213">
        <f>Roadmap!Y46</f>
        <v/>
      </c>
      <c r="D97" s="213">
        <f>Roadmap!X46</f>
        <v/>
      </c>
      <c r="E97" s="213">
        <f>Roadmap!X47</f>
        <v/>
      </c>
      <c r="F97" s="213">
        <f>Roadmap!X48</f>
        <v/>
      </c>
      <c r="G97" s="214">
        <f>(((((IF((C97="0+"),0.5,0)+IF((C97=1),1,0))+IF((C97="1+"),1.5,0))+IF((C97=2),2,0))+IF((C97="2+"),2.5,0))+IF((C97=3),3,0))+IF((C97="3+"),3.5,0)</f>
        <v/>
      </c>
      <c r="H97" s="215" t="n"/>
      <c r="I97" s="219">
        <f>A103</f>
        <v/>
      </c>
      <c r="J97" s="213">
        <f>AVERAGE(C103:C105)</f>
        <v/>
      </c>
      <c r="K97" s="613" t="n"/>
      <c r="L97" s="613" t="n"/>
      <c r="M97" s="613" t="n"/>
      <c r="N97" s="613" t="n"/>
      <c r="T97" s="216">
        <f>Interview!$B$59</f>
        <v/>
      </c>
      <c r="U97" s="222">
        <f>Interview!$B$60</f>
        <v/>
      </c>
      <c r="V97" s="213" t="n">
        <v>0</v>
      </c>
      <c r="W97" s="213">
        <f>C97</f>
        <v/>
      </c>
      <c r="X97" s="213" t="n">
        <v>0</v>
      </c>
      <c r="Y97" s="213" t="n">
        <v>0</v>
      </c>
      <c r="Z97" s="213" t="n">
        <v>0</v>
      </c>
    </row>
    <row r="98" ht="24.95" customHeight="1" s="721">
      <c r="A98" s="216">
        <f>Interview!$B$59</f>
        <v/>
      </c>
      <c r="B98" s="222">
        <f>Interview!$B$74</f>
        <v/>
      </c>
      <c r="C98" s="213">
        <f>Roadmap!Y55</f>
        <v/>
      </c>
      <c r="D98" s="213">
        <f>Roadmap!X55</f>
        <v/>
      </c>
      <c r="E98" s="213">
        <f>Roadmap!X56</f>
        <v/>
      </c>
      <c r="F98" s="213">
        <f>Roadmap!X57</f>
        <v/>
      </c>
      <c r="G98" s="214">
        <f>(((((IF((C98="0+"),0.5,0)+IF((C98=1),1,0))+IF((C98="1+"),1.5,0))+IF((C98=2),2,0))+IF((C98="2+"),2.5,0))+IF((C98=3),3,0))+IF((C98="3+"),3.5,0)</f>
        <v/>
      </c>
      <c r="H98" s="215" t="n"/>
      <c r="I98" s="220">
        <f>A106</f>
        <v/>
      </c>
      <c r="J98" s="213">
        <f>AVERAGE(C106:C108)</f>
        <v/>
      </c>
      <c r="K98" s="613" t="n"/>
      <c r="L98" s="613" t="n"/>
      <c r="M98" s="613" t="n"/>
      <c r="N98" s="613" t="n"/>
      <c r="T98" s="216">
        <f>Interview!$B$59</f>
        <v/>
      </c>
      <c r="U98" s="222">
        <f>Interview!$B$74</f>
        <v/>
      </c>
      <c r="V98" s="213" t="n">
        <v>0</v>
      </c>
      <c r="W98" s="213">
        <f>C98</f>
        <v/>
      </c>
      <c r="X98" s="213" t="n">
        <v>0</v>
      </c>
      <c r="Y98" s="213" t="n">
        <v>0</v>
      </c>
      <c r="Z98" s="213" t="n">
        <v>0</v>
      </c>
    </row>
    <row r="99" ht="24.95" customHeight="1" s="721">
      <c r="A99" s="216">
        <f>Interview!$B$59</f>
        <v/>
      </c>
      <c r="B99" s="222">
        <f>Interview!$B$88</f>
        <v/>
      </c>
      <c r="C99" s="213">
        <f>Roadmap!Y64</f>
        <v/>
      </c>
      <c r="D99" s="213">
        <f>Roadmap!X64</f>
        <v/>
      </c>
      <c r="E99" s="213">
        <f>Roadmap!X65</f>
        <v/>
      </c>
      <c r="F99" s="213">
        <f>Roadmap!X66</f>
        <v/>
      </c>
      <c r="G99" s="214">
        <f>(((((IF((C99="0+"),0.5,0)+IF((C99=1),1,0))+IF((C99="1+"),1.5,0))+IF((C99=2),2,0))+IF((C99="2+"),2.5,0))+IF((C99=3),3,0))+IF((C99="3+"),3.5,0)</f>
        <v/>
      </c>
      <c r="H99" s="215" t="n"/>
      <c r="I99" s="217" t="inlineStr">
        <is>
          <t>Overall</t>
        </is>
      </c>
      <c r="J99" s="213">
        <f>AVERAGE(J94:J98)</f>
        <v/>
      </c>
      <c r="K99" s="613" t="n"/>
      <c r="L99" s="613" t="n"/>
      <c r="M99" s="613" t="n"/>
      <c r="N99" s="613" t="n"/>
      <c r="T99" s="216">
        <f>Interview!$B$59</f>
        <v/>
      </c>
      <c r="U99" s="222">
        <f>Interview!$B$88</f>
        <v/>
      </c>
      <c r="V99" s="213" t="n">
        <v>0</v>
      </c>
      <c r="W99" s="213">
        <f>C99</f>
        <v/>
      </c>
      <c r="X99" s="213" t="n">
        <v>0</v>
      </c>
      <c r="Y99" s="213" t="n">
        <v>0</v>
      </c>
      <c r="Z99" s="213" t="n">
        <v>0</v>
      </c>
    </row>
    <row r="100" ht="24.95" customHeight="1" s="721">
      <c r="A100" s="218">
        <f>Interview!$B$102</f>
        <v/>
      </c>
      <c r="B100" s="223">
        <f>Interview!$B$103</f>
        <v/>
      </c>
      <c r="C100" s="213">
        <f>Roadmap!Y74</f>
        <v/>
      </c>
      <c r="D100" s="213">
        <f>Roadmap!X74</f>
        <v/>
      </c>
      <c r="E100" s="213">
        <f>Roadmap!X75</f>
        <v/>
      </c>
      <c r="F100" s="213">
        <f>Roadmap!X76</f>
        <v/>
      </c>
      <c r="G100" s="214" t="n"/>
      <c r="H100" s="215" t="n"/>
      <c r="I100" s="613" t="n"/>
      <c r="J100" s="613" t="n"/>
      <c r="K100" s="613" t="n"/>
      <c r="L100" s="613" t="n"/>
      <c r="M100" s="613" t="n"/>
      <c r="N100" s="613" t="n"/>
      <c r="T100" s="218">
        <f>Interview!$B$102</f>
        <v/>
      </c>
      <c r="U100" s="223">
        <f>Interview!$B$103</f>
        <v/>
      </c>
      <c r="V100" s="213" t="n">
        <v>0</v>
      </c>
      <c r="W100" s="213" t="n">
        <v>0</v>
      </c>
      <c r="X100" s="213">
        <f>C100</f>
        <v/>
      </c>
      <c r="Y100" s="213" t="n">
        <v>0</v>
      </c>
      <c r="Z100" s="213" t="n">
        <v>0</v>
      </c>
    </row>
    <row r="101" ht="24.95" customHeight="1" s="721">
      <c r="A101" s="218">
        <f>Interview!$B$102</f>
        <v/>
      </c>
      <c r="B101" s="223">
        <f>Interview!$B$117</f>
        <v/>
      </c>
      <c r="C101" s="213">
        <f>Roadmap!Y83</f>
        <v/>
      </c>
      <c r="D101" s="213">
        <f>Roadmap!X83</f>
        <v/>
      </c>
      <c r="E101" s="213">
        <f>Roadmap!X84</f>
        <v/>
      </c>
      <c r="F101" s="213">
        <f>Roadmap!X85</f>
        <v/>
      </c>
      <c r="G101" s="214" t="n"/>
      <c r="H101" s="215" t="n"/>
      <c r="I101" s="613" t="n"/>
      <c r="J101" s="613" t="n"/>
      <c r="K101" s="613" t="n"/>
      <c r="L101" s="613" t="n"/>
      <c r="M101" s="613" t="n"/>
      <c r="N101" s="613" t="n"/>
      <c r="T101" s="218">
        <f>Interview!$B$102</f>
        <v/>
      </c>
      <c r="U101" s="223">
        <f>Interview!$B$117</f>
        <v/>
      </c>
      <c r="V101" s="213" t="n">
        <v>0</v>
      </c>
      <c r="W101" s="213" t="n">
        <v>0</v>
      </c>
      <c r="X101" s="213">
        <f>C101</f>
        <v/>
      </c>
      <c r="Y101" s="213" t="n">
        <v>0</v>
      </c>
      <c r="Z101" s="213" t="n">
        <v>0</v>
      </c>
    </row>
    <row r="102" ht="24.95" customHeight="1" s="721">
      <c r="A102" s="218">
        <f>Interview!$B$102</f>
        <v/>
      </c>
      <c r="B102" s="223">
        <f>Interview!$B$131</f>
        <v/>
      </c>
      <c r="C102" s="213">
        <f>Roadmap!Y92</f>
        <v/>
      </c>
      <c r="D102" s="213">
        <f>Roadmap!X92</f>
        <v/>
      </c>
      <c r="E102" s="213">
        <f>Roadmap!X93</f>
        <v/>
      </c>
      <c r="F102" s="213">
        <f>Roadmap!X94</f>
        <v/>
      </c>
      <c r="G102" s="214" t="n"/>
      <c r="H102" s="215" t="n"/>
      <c r="I102" s="613" t="n"/>
      <c r="J102" s="613" t="n"/>
      <c r="K102" s="613" t="n"/>
      <c r="L102" s="613" t="n"/>
      <c r="M102" s="613" t="n"/>
      <c r="N102" s="613" t="n"/>
      <c r="T102" s="218">
        <f>Interview!$B$102</f>
        <v/>
      </c>
      <c r="U102" s="223">
        <f>Interview!$B$131</f>
        <v/>
      </c>
      <c r="V102" s="213" t="n">
        <v>0</v>
      </c>
      <c r="W102" s="213" t="n">
        <v>0</v>
      </c>
      <c r="X102" s="213">
        <f>C102</f>
        <v/>
      </c>
      <c r="Y102" s="213" t="n">
        <v>0</v>
      </c>
      <c r="Z102" s="213" t="n">
        <v>0</v>
      </c>
    </row>
    <row r="103" ht="24.95" customHeight="1" s="721">
      <c r="A103" s="219">
        <f>Interview!$B$145</f>
        <v/>
      </c>
      <c r="B103" s="224">
        <f>Interview!$B$146</f>
        <v/>
      </c>
      <c r="C103" s="213">
        <f>Roadmap!Y102</f>
        <v/>
      </c>
      <c r="D103" s="213">
        <f>Roadmap!X102</f>
        <v/>
      </c>
      <c r="E103" s="213">
        <f>Roadmap!X103</f>
        <v/>
      </c>
      <c r="F103" s="213">
        <f>Roadmap!X104</f>
        <v/>
      </c>
      <c r="G103" s="214">
        <f>(((((IF((C103="0+"),0.5,0)+IF((C103=1),1,0))+IF((C103="1+"),1.5,0))+IF((C103=2),2,0))+IF((C103="2+"),2.5,0))+IF((C103=3),3,0))+IF((C103="3+"),3.5,0)</f>
        <v/>
      </c>
      <c r="H103" s="215" t="n"/>
      <c r="I103" s="613" t="n"/>
      <c r="J103" s="613" t="n"/>
      <c r="K103" s="613" t="n"/>
      <c r="L103" s="613" t="n"/>
      <c r="M103" s="613" t="n"/>
      <c r="N103" s="613" t="n"/>
      <c r="T103" s="219">
        <f>Interview!$B$145</f>
        <v/>
      </c>
      <c r="U103" s="224">
        <f>Interview!$B$146</f>
        <v/>
      </c>
      <c r="V103" s="213" t="n">
        <v>0</v>
      </c>
      <c r="W103" s="213" t="n">
        <v>0</v>
      </c>
      <c r="X103" s="213" t="n">
        <v>0</v>
      </c>
      <c r="Y103" s="213">
        <f>C103</f>
        <v/>
      </c>
      <c r="Z103" s="213" t="n">
        <v>0</v>
      </c>
    </row>
    <row r="104" ht="24.95" customHeight="1" s="721">
      <c r="A104" s="219">
        <f>Interview!$B$145</f>
        <v/>
      </c>
      <c r="B104" s="224">
        <f>Interview!$B$160</f>
        <v/>
      </c>
      <c r="C104" s="213">
        <f>Roadmap!Y111</f>
        <v/>
      </c>
      <c r="D104" s="213">
        <f>Roadmap!X111</f>
        <v/>
      </c>
      <c r="E104" s="213">
        <f>Roadmap!X112</f>
        <v/>
      </c>
      <c r="F104" s="213">
        <f>Roadmap!X113</f>
        <v/>
      </c>
      <c r="G104" s="214">
        <f>(((((IF((C104="0+"),0.5,0)+IF((C104=1),1,0))+IF((C104="1+"),1.5,0))+IF((C104=2),2,0))+IF((C104="2+"),2.5,0))+IF((C104=3),3,0))+IF((C104="3+"),3.5,0)</f>
        <v/>
      </c>
      <c r="H104" s="215" t="n"/>
      <c r="I104" s="613" t="n"/>
      <c r="J104" s="613" t="n"/>
      <c r="K104" s="613" t="n"/>
      <c r="L104" s="613" t="n"/>
      <c r="M104" s="613" t="n"/>
      <c r="N104" s="613" t="n"/>
      <c r="T104" s="219">
        <f>Interview!$B$145</f>
        <v/>
      </c>
      <c r="U104" s="224">
        <f>Interview!$B$160</f>
        <v/>
      </c>
      <c r="V104" s="213" t="n">
        <v>0</v>
      </c>
      <c r="W104" s="213" t="n">
        <v>0</v>
      </c>
      <c r="X104" s="213" t="n">
        <v>0</v>
      </c>
      <c r="Y104" s="213">
        <f>C104</f>
        <v/>
      </c>
      <c r="Z104" s="213" t="n">
        <v>0</v>
      </c>
    </row>
    <row r="105" ht="24.95" customHeight="1" s="721">
      <c r="A105" s="219">
        <f>Interview!$B$145</f>
        <v/>
      </c>
      <c r="B105" s="224">
        <f>Interview!$B$174</f>
        <v/>
      </c>
      <c r="C105" s="213">
        <f>Roadmap!Y120</f>
        <v/>
      </c>
      <c r="D105" s="213">
        <f>Roadmap!X120</f>
        <v/>
      </c>
      <c r="E105" s="213">
        <f>Roadmap!X121</f>
        <v/>
      </c>
      <c r="F105" s="213">
        <f>Roadmap!X122</f>
        <v/>
      </c>
      <c r="G105" s="214">
        <f>(((((IF((C105="0+"),0.5,0)+IF((C105=1),1,0))+IF((C105="1+"),1.5,0))+IF((C105=2),2,0))+IF((C105="2+"),2.5,0))+IF((C105=3),3,0))+IF((C105="3+"),3.5,0)</f>
        <v/>
      </c>
      <c r="H105" s="215" t="n"/>
      <c r="I105" s="613" t="n"/>
      <c r="J105" s="613" t="n"/>
      <c r="K105" s="613" t="n"/>
      <c r="L105" s="613" t="n"/>
      <c r="M105" s="613" t="n"/>
      <c r="N105" s="613" t="n"/>
      <c r="T105" s="219">
        <f>Interview!$B$145</f>
        <v/>
      </c>
      <c r="U105" s="224">
        <f>Interview!$B$174</f>
        <v/>
      </c>
      <c r="V105" s="213" t="n">
        <v>0</v>
      </c>
      <c r="W105" s="213" t="n">
        <v>0</v>
      </c>
      <c r="X105" s="213" t="n">
        <v>0</v>
      </c>
      <c r="Y105" s="213">
        <f>C105</f>
        <v/>
      </c>
      <c r="Z105" s="213" t="n">
        <v>0</v>
      </c>
    </row>
    <row r="106" ht="24.95" customHeight="1" s="721">
      <c r="A106" s="220">
        <f>Interview!$B$188</f>
        <v/>
      </c>
      <c r="B106" s="225">
        <f>Interview!$B$189</f>
        <v/>
      </c>
      <c r="C106" s="213">
        <f>Roadmap!Y130</f>
        <v/>
      </c>
      <c r="D106" s="213">
        <f>Roadmap!X130</f>
        <v/>
      </c>
      <c r="E106" s="213">
        <f>Roadmap!X131</f>
        <v/>
      </c>
      <c r="F106" s="213">
        <f>Roadmap!X132</f>
        <v/>
      </c>
      <c r="G106" s="214">
        <f>(((((IF((C106="0+"),0.5,0)+IF((C106=1),1,0))+IF((C106="1+"),1.5,0))+IF((C106=2),2,0))+IF((C106="2+"),2.5,0))+IF((C106=3),3,0))+IF((C106="3+"),3.5,0)</f>
        <v/>
      </c>
      <c r="H106" s="215" t="n"/>
      <c r="I106" s="613" t="n"/>
      <c r="J106" s="613" t="n"/>
      <c r="K106" s="613" t="n"/>
      <c r="L106" s="613" t="n"/>
      <c r="M106" s="613" t="n"/>
      <c r="N106" s="613" t="n"/>
      <c r="T106" s="220">
        <f>Interview!$B$188</f>
        <v/>
      </c>
      <c r="U106" s="225">
        <f>Interview!$B$189</f>
        <v/>
      </c>
      <c r="V106" s="213" t="n">
        <v>0</v>
      </c>
      <c r="W106" s="213" t="n">
        <v>0</v>
      </c>
      <c r="X106" s="213" t="n">
        <v>0</v>
      </c>
      <c r="Y106" s="213" t="n">
        <v>0</v>
      </c>
      <c r="Z106" s="213">
        <f>C106</f>
        <v/>
      </c>
    </row>
    <row r="107" ht="24.95" customHeight="1" s="721">
      <c r="A107" s="220">
        <f>Interview!$B$188</f>
        <v/>
      </c>
      <c r="B107" s="225">
        <f>Interview!$B$203</f>
        <v/>
      </c>
      <c r="C107" s="213">
        <f>Roadmap!Y139</f>
        <v/>
      </c>
      <c r="D107" s="213">
        <f>Roadmap!X139</f>
        <v/>
      </c>
      <c r="E107" s="213">
        <f>Roadmap!X140</f>
        <v/>
      </c>
      <c r="F107" s="213">
        <f>Roadmap!X141</f>
        <v/>
      </c>
      <c r="G107" s="214">
        <f>(((((IF((C107="0+"),0.5,0)+IF((C107=1),1,0))+IF((C107="1+"),1.5,0))+IF((C107=2),2,0))+IF((C107="2+"),2.5,0))+IF((C107=3),3,0))+IF((C107="3+"),3.5,0)</f>
        <v/>
      </c>
      <c r="H107" s="215" t="n"/>
      <c r="I107" s="613" t="n"/>
      <c r="J107" s="613" t="n"/>
      <c r="K107" s="613" t="n"/>
      <c r="L107" s="613" t="n"/>
      <c r="M107" s="613" t="n"/>
      <c r="N107" s="613" t="n"/>
      <c r="T107" s="220">
        <f>Interview!$B$188</f>
        <v/>
      </c>
      <c r="U107" s="225">
        <f>Interview!$B$203</f>
        <v/>
      </c>
      <c r="V107" s="213" t="n">
        <v>0</v>
      </c>
      <c r="W107" s="213" t="n">
        <v>0</v>
      </c>
      <c r="X107" s="213" t="n">
        <v>0</v>
      </c>
      <c r="Y107" s="213" t="n">
        <v>0</v>
      </c>
      <c r="Z107" s="213">
        <f>C107</f>
        <v/>
      </c>
    </row>
    <row r="108" ht="24.95" customHeight="1" s="721">
      <c r="A108" s="220">
        <f>Interview!$B$188</f>
        <v/>
      </c>
      <c r="B108" s="225">
        <f>Interview!$B$217</f>
        <v/>
      </c>
      <c r="C108" s="213">
        <f>Roadmap!Y148</f>
        <v/>
      </c>
      <c r="D108" s="213">
        <f>Roadmap!X148</f>
        <v/>
      </c>
      <c r="E108" s="213">
        <f>Roadmap!X149</f>
        <v/>
      </c>
      <c r="F108" s="213">
        <f>Roadmap!X150</f>
        <v/>
      </c>
      <c r="G108" s="214">
        <f>(((((IF((C108="0+"),0.5,0)+IF((C108=1),1,0))+IF((C108="1+"),1.5,0))+IF((C108=2),2,0))+IF((C108="2+"),2.5,0))+IF((C108=3),3,0))+IF((C108="3+"),3.5,0)</f>
        <v/>
      </c>
      <c r="H108" s="215" t="n"/>
      <c r="I108" s="613" t="n"/>
      <c r="J108" s="613" t="n"/>
      <c r="K108" s="613" t="n"/>
      <c r="L108" s="613" t="n"/>
      <c r="M108" s="613" t="n"/>
      <c r="N108" s="613" t="n"/>
      <c r="T108" s="220">
        <f>Interview!$B$188</f>
        <v/>
      </c>
      <c r="U108" s="225">
        <f>Interview!$B$217</f>
        <v/>
      </c>
      <c r="V108" s="213" t="n">
        <v>0</v>
      </c>
      <c r="W108" s="213" t="n">
        <v>0</v>
      </c>
      <c r="X108" s="213" t="n">
        <v>0</v>
      </c>
      <c r="Y108" s="213" t="n">
        <v>0</v>
      </c>
      <c r="Z108" s="213">
        <f>C108</f>
        <v/>
      </c>
    </row>
    <row r="109" ht="12.75" customHeight="1" s="721">
      <c r="A109" s="613" t="n"/>
      <c r="B109" s="613" t="n"/>
      <c r="C109" s="613" t="n"/>
      <c r="D109" s="613" t="n"/>
      <c r="E109" s="613" t="n"/>
      <c r="F109" s="613" t="n"/>
      <c r="G109" s="613" t="n"/>
      <c r="H109" s="613" t="n"/>
      <c r="I109" s="613" t="n"/>
      <c r="J109" s="613" t="n"/>
      <c r="K109" s="613" t="n"/>
      <c r="L109" s="613" t="n"/>
      <c r="M109" s="613" t="n"/>
      <c r="N109" s="613" t="n"/>
    </row>
    <row r="110" ht="12.75" customHeight="1" s="721">
      <c r="A110" s="613" t="n"/>
      <c r="B110" s="613" t="n"/>
      <c r="C110" s="613" t="n"/>
      <c r="D110" s="613" t="n"/>
      <c r="E110" s="613" t="n"/>
      <c r="F110" s="613" t="n"/>
      <c r="G110" s="613" t="n"/>
      <c r="H110" s="613" t="n"/>
      <c r="I110" s="613" t="n"/>
      <c r="J110" s="613" t="n"/>
      <c r="K110" s="613" t="n"/>
      <c r="L110" s="613" t="n"/>
      <c r="M110" s="613" t="n"/>
      <c r="N110" s="613" t="n"/>
    </row>
    <row r="111" ht="12.75" customHeight="1" s="721">
      <c r="A111" s="613" t="n"/>
      <c r="B111" s="613" t="n"/>
      <c r="C111" s="613" t="n"/>
      <c r="D111" s="613" t="n"/>
      <c r="E111" s="613" t="n"/>
      <c r="F111" s="613" t="n"/>
      <c r="G111" s="613" t="n"/>
      <c r="H111" s="613" t="n"/>
      <c r="I111" s="613" t="n"/>
      <c r="J111" s="613" t="n"/>
      <c r="K111" s="613" t="n"/>
      <c r="L111" s="613" t="n"/>
      <c r="M111" s="613" t="n"/>
      <c r="N111" s="613" t="n"/>
    </row>
    <row r="112" ht="12.75" customHeight="1" s="721">
      <c r="A112" s="613" t="n"/>
      <c r="B112" s="613" t="n"/>
      <c r="C112" s="613" t="n"/>
      <c r="D112" s="613" t="n"/>
      <c r="E112" s="613" t="n"/>
      <c r="F112" s="613" t="n"/>
      <c r="G112" s="613" t="n"/>
      <c r="H112" s="613" t="n"/>
      <c r="I112" s="613" t="n"/>
      <c r="J112" s="613" t="n"/>
      <c r="K112" s="613" t="n"/>
      <c r="L112" s="613" t="n"/>
      <c r="M112" s="613" t="n"/>
      <c r="N112" s="613" t="n"/>
    </row>
    <row r="113" ht="12.75" customHeight="1" s="721">
      <c r="A113" s="613" t="n"/>
      <c r="B113" s="613" t="n"/>
      <c r="C113" s="613" t="n"/>
      <c r="D113" s="613" t="n"/>
      <c r="E113" s="613" t="n"/>
      <c r="F113" s="613" t="n"/>
      <c r="G113" s="613" t="n"/>
      <c r="H113" s="613" t="n"/>
      <c r="I113" s="613" t="n"/>
      <c r="J113" s="613" t="n"/>
      <c r="K113" s="613" t="n"/>
      <c r="L113" s="613" t="n"/>
      <c r="M113" s="613" t="n"/>
      <c r="N113" s="613" t="n"/>
    </row>
    <row r="114" ht="12.75" customHeight="1" s="721">
      <c r="A114" s="613" t="n"/>
      <c r="B114" s="613" t="n"/>
      <c r="C114" s="613" t="n"/>
      <c r="D114" s="613" t="n"/>
      <c r="E114" s="613" t="n"/>
      <c r="F114" s="613" t="n"/>
      <c r="G114" s="613" t="n"/>
      <c r="H114" s="613" t="n"/>
      <c r="I114" s="613" t="n"/>
      <c r="J114" s="613" t="n"/>
      <c r="K114" s="613" t="n"/>
      <c r="L114" s="613" t="n"/>
      <c r="M114" s="613" t="n"/>
      <c r="N114" s="613" t="n"/>
    </row>
    <row r="115" ht="12.75" customHeight="1" s="721">
      <c r="A115" s="613" t="n"/>
      <c r="B115" s="613" t="n"/>
      <c r="C115" s="613" t="n"/>
      <c r="D115" s="613" t="n"/>
      <c r="E115" s="613" t="n"/>
      <c r="F115" s="613" t="n"/>
      <c r="G115" s="613" t="n"/>
      <c r="H115" s="613" t="n"/>
      <c r="I115" s="613" t="n"/>
      <c r="J115" s="613" t="n"/>
      <c r="K115" s="613" t="n"/>
      <c r="L115" s="613" t="n"/>
      <c r="M115" s="613" t="n"/>
      <c r="N115" s="613" t="n"/>
    </row>
    <row r="116" ht="12.75" customHeight="1" s="721">
      <c r="A116" s="613" t="n"/>
      <c r="B116" s="613" t="n"/>
      <c r="C116" s="613" t="n"/>
      <c r="D116" s="613" t="n"/>
      <c r="E116" s="613" t="n"/>
      <c r="F116" s="613" t="n"/>
      <c r="G116" s="613" t="n"/>
      <c r="H116" s="613" t="n"/>
      <c r="I116" s="613" t="n"/>
      <c r="J116" s="613" t="n"/>
      <c r="K116" s="613" t="n"/>
      <c r="L116" s="613" t="n"/>
      <c r="M116" s="613" t="n"/>
      <c r="N116" s="613" t="n"/>
    </row>
    <row r="117" ht="12.75" customHeight="1" s="721">
      <c r="A117" s="613" t="n"/>
      <c r="B117" s="613" t="n"/>
      <c r="C117" s="613" t="n"/>
      <c r="D117" s="613" t="n"/>
      <c r="E117" s="613" t="n"/>
      <c r="F117" s="613" t="n"/>
      <c r="G117" s="613" t="n"/>
      <c r="H117" s="613" t="n"/>
      <c r="I117" s="613" t="n"/>
      <c r="J117" s="613" t="n"/>
      <c r="K117" s="613" t="n"/>
      <c r="L117" s="613" t="n"/>
      <c r="M117" s="613" t="n"/>
      <c r="N117" s="613" t="n"/>
    </row>
    <row r="118" ht="12.75" customHeight="1" s="721">
      <c r="A118" s="613" t="n"/>
      <c r="B118" s="613" t="n"/>
      <c r="C118" s="613" t="n"/>
      <c r="D118" s="613" t="n"/>
      <c r="E118" s="613" t="n"/>
      <c r="F118" s="613" t="n"/>
      <c r="G118" s="613" t="n"/>
      <c r="H118" s="613" t="n"/>
      <c r="I118" s="613" t="n"/>
      <c r="J118" s="613" t="n"/>
      <c r="K118" s="613" t="n"/>
      <c r="L118" s="613" t="n"/>
      <c r="M118" s="613" t="n"/>
      <c r="N118" s="613" t="n"/>
    </row>
    <row r="119" ht="12.75" customHeight="1" s="721">
      <c r="A119" s="613" t="n"/>
      <c r="B119" s="613" t="n"/>
      <c r="C119" s="613" t="n"/>
      <c r="D119" s="613" t="n"/>
      <c r="E119" s="613" t="n"/>
      <c r="F119" s="613" t="n"/>
      <c r="G119" s="613" t="n"/>
      <c r="H119" s="613" t="n"/>
      <c r="I119" s="613" t="n"/>
      <c r="J119" s="613" t="n"/>
      <c r="K119" s="613" t="n"/>
      <c r="L119" s="613" t="n"/>
      <c r="M119" s="613" t="n"/>
      <c r="N119" s="613" t="n"/>
    </row>
    <row r="120" ht="12.75" customHeight="1" s="721">
      <c r="A120" s="613" t="n"/>
      <c r="B120" s="613" t="n"/>
      <c r="C120" s="613" t="n"/>
      <c r="D120" s="613" t="n"/>
      <c r="E120" s="613" t="n"/>
      <c r="F120" s="613" t="n"/>
      <c r="G120" s="613" t="n"/>
      <c r="H120" s="613" t="n"/>
      <c r="I120" s="613" t="n"/>
      <c r="J120" s="613" t="n"/>
      <c r="K120" s="613" t="n"/>
      <c r="L120" s="613" t="n"/>
      <c r="M120" s="613" t="n"/>
      <c r="N120" s="613" t="n"/>
    </row>
    <row r="121" ht="12.75" customHeight="1" s="721">
      <c r="A121" s="613" t="n"/>
      <c r="B121" s="613" t="n"/>
      <c r="C121" s="613" t="n"/>
      <c r="D121" s="613" t="n"/>
      <c r="E121" s="613" t="n"/>
      <c r="F121" s="613" t="n"/>
      <c r="G121" s="613" t="n"/>
      <c r="H121" s="613" t="n"/>
      <c r="I121" s="613" t="n"/>
      <c r="J121" s="613" t="n"/>
      <c r="K121" s="613" t="n"/>
      <c r="L121" s="613" t="n"/>
      <c r="M121" s="613" t="n"/>
      <c r="N121" s="613" t="n"/>
    </row>
    <row r="122" ht="12.75" customHeight="1" s="721">
      <c r="A122" s="613" t="n"/>
      <c r="B122" s="613" t="n"/>
      <c r="C122" s="613" t="n"/>
      <c r="D122" s="613" t="n"/>
      <c r="E122" s="613" t="n"/>
      <c r="F122" s="613" t="n"/>
      <c r="G122" s="613" t="n"/>
      <c r="H122" s="613" t="n"/>
      <c r="I122" s="613" t="n"/>
      <c r="J122" s="613" t="n"/>
      <c r="K122" s="613" t="n"/>
      <c r="L122" s="613" t="n"/>
      <c r="M122" s="613" t="n"/>
      <c r="N122" s="613" t="n"/>
    </row>
    <row r="123" ht="12.75" customHeight="1" s="721">
      <c r="A123" s="613" t="n"/>
      <c r="B123" s="613" t="n"/>
      <c r="C123" s="613" t="n"/>
      <c r="D123" s="613" t="n"/>
      <c r="E123" s="613" t="n"/>
      <c r="F123" s="613" t="n"/>
      <c r="G123" s="613" t="n"/>
      <c r="H123" s="613" t="n"/>
      <c r="I123" s="613" t="n"/>
      <c r="J123" s="613" t="n"/>
      <c r="K123" s="613" t="n"/>
      <c r="L123" s="613" t="n"/>
      <c r="M123" s="613" t="n"/>
      <c r="N123" s="613" t="n"/>
    </row>
    <row r="124" ht="12.75" customHeight="1" s="721">
      <c r="A124" s="613" t="n"/>
      <c r="B124" s="613" t="n"/>
      <c r="C124" s="613" t="n"/>
      <c r="D124" s="613" t="n"/>
      <c r="E124" s="613" t="n"/>
      <c r="F124" s="613" t="n"/>
      <c r="G124" s="613" t="n"/>
      <c r="H124" s="613" t="n"/>
      <c r="I124" s="613" t="n"/>
      <c r="J124" s="613" t="n"/>
      <c r="K124" s="613" t="n"/>
      <c r="L124" s="613" t="n"/>
      <c r="M124" s="613" t="n"/>
      <c r="N124" s="613" t="n"/>
    </row>
    <row r="125" ht="12.75" customHeight="1" s="721">
      <c r="A125" s="613" t="n"/>
      <c r="B125" s="613" t="n"/>
      <c r="C125" s="613" t="n"/>
      <c r="D125" s="613" t="n"/>
      <c r="E125" s="613" t="n"/>
      <c r="F125" s="613" t="n"/>
      <c r="G125" s="613" t="n"/>
      <c r="H125" s="613" t="n"/>
      <c r="I125" s="613" t="n"/>
      <c r="J125" s="613" t="n"/>
      <c r="K125" s="613" t="n"/>
      <c r="L125" s="613" t="n"/>
      <c r="M125" s="613" t="n"/>
      <c r="N125" s="613" t="n"/>
    </row>
    <row r="126" ht="12.75" customHeight="1" s="721">
      <c r="A126" s="613" t="n"/>
      <c r="B126" s="613" t="n"/>
      <c r="C126" s="613" t="n"/>
      <c r="D126" s="613" t="n"/>
      <c r="E126" s="613" t="n"/>
      <c r="F126" s="613" t="n"/>
      <c r="G126" s="613" t="n"/>
      <c r="H126" s="613" t="n"/>
      <c r="I126" s="613" t="n"/>
      <c r="J126" s="613" t="n"/>
      <c r="K126" s="613" t="n"/>
      <c r="L126" s="613" t="n"/>
      <c r="M126" s="613" t="n"/>
      <c r="N126" s="613" t="n"/>
    </row>
    <row r="127" ht="12.75" customHeight="1" s="721">
      <c r="A127" s="613" t="n"/>
      <c r="B127" s="613" t="n"/>
      <c r="C127" s="613" t="n"/>
      <c r="D127" s="613" t="n"/>
      <c r="E127" s="613" t="n"/>
      <c r="F127" s="613" t="n"/>
      <c r="G127" s="613" t="n"/>
      <c r="H127" s="613" t="n"/>
      <c r="I127" s="613" t="n"/>
      <c r="J127" s="613" t="n"/>
      <c r="K127" s="613" t="n"/>
      <c r="L127" s="613" t="n"/>
      <c r="M127" s="613" t="n"/>
      <c r="N127" s="613" t="n"/>
    </row>
    <row r="128" ht="12.75" customHeight="1" s="721">
      <c r="A128" s="613" t="n"/>
      <c r="B128" s="613" t="n"/>
      <c r="C128" s="613" t="n"/>
      <c r="D128" s="613" t="n"/>
      <c r="E128" s="613" t="n"/>
      <c r="F128" s="613" t="n"/>
      <c r="G128" s="613" t="n"/>
      <c r="H128" s="613" t="n"/>
      <c r="I128" s="613" t="n"/>
      <c r="J128" s="613" t="n"/>
      <c r="K128" s="613" t="n"/>
      <c r="L128" s="613" t="n"/>
      <c r="M128" s="613" t="n"/>
      <c r="N128" s="613" t="n"/>
    </row>
    <row r="129" ht="12.75" customHeight="1" s="721">
      <c r="A129" s="613" t="n"/>
      <c r="B129" s="613" t="n"/>
      <c r="C129" s="613" t="n"/>
      <c r="D129" s="613" t="n"/>
      <c r="E129" s="613" t="n"/>
      <c r="F129" s="613" t="n"/>
      <c r="G129" s="613" t="n"/>
      <c r="H129" s="613" t="n"/>
      <c r="I129" s="613" t="n"/>
      <c r="J129" s="613" t="n"/>
      <c r="K129" s="613" t="n"/>
      <c r="L129" s="613" t="n"/>
      <c r="M129" s="613" t="n"/>
      <c r="N129" s="613" t="n"/>
    </row>
    <row r="130" ht="12.75" customHeight="1" s="721">
      <c r="A130" s="613" t="n"/>
      <c r="B130" s="613" t="n"/>
      <c r="C130" s="613" t="n"/>
      <c r="D130" s="613" t="n"/>
      <c r="E130" s="613" t="n"/>
      <c r="F130" s="613" t="n"/>
      <c r="G130" s="613" t="n"/>
      <c r="H130" s="613" t="n"/>
      <c r="I130" s="613" t="n"/>
      <c r="J130" s="613" t="n"/>
      <c r="K130" s="613" t="n"/>
      <c r="L130" s="613" t="n"/>
      <c r="M130" s="613" t="n"/>
      <c r="N130" s="613" t="n"/>
    </row>
    <row r="131" ht="12.75" customHeight="1" s="721">
      <c r="A131" s="613" t="n"/>
      <c r="B131" s="613" t="n"/>
      <c r="C131" s="613" t="n"/>
      <c r="D131" s="613" t="n"/>
      <c r="E131" s="613" t="n"/>
      <c r="F131" s="613" t="n"/>
      <c r="G131" s="613" t="n"/>
      <c r="H131" s="613" t="n"/>
      <c r="I131" s="613" t="n"/>
      <c r="J131" s="613" t="n"/>
      <c r="K131" s="613" t="n"/>
      <c r="L131" s="613" t="n"/>
      <c r="M131" s="613" t="n"/>
      <c r="N131" s="613" t="n"/>
    </row>
    <row r="132" ht="12.75" customHeight="1" s="721">
      <c r="A132" s="613" t="n"/>
      <c r="B132" s="613" t="n"/>
      <c r="C132" s="613" t="n"/>
      <c r="D132" s="613" t="n"/>
      <c r="E132" s="613" t="n"/>
      <c r="F132" s="613" t="n"/>
      <c r="G132" s="613" t="n"/>
      <c r="H132" s="613" t="n"/>
      <c r="I132" s="613" t="n"/>
      <c r="J132" s="613" t="n"/>
      <c r="K132" s="613" t="n"/>
      <c r="L132" s="613" t="n"/>
      <c r="M132" s="613" t="n"/>
      <c r="N132" s="613" t="n"/>
    </row>
    <row r="133" ht="12.75" customHeight="1" s="721">
      <c r="A133" s="613" t="n"/>
      <c r="B133" s="613" t="n"/>
      <c r="C133" s="613" t="n"/>
      <c r="D133" s="613" t="n"/>
      <c r="E133" s="613" t="n"/>
      <c r="F133" s="613" t="n"/>
      <c r="G133" s="613" t="n"/>
      <c r="H133" s="613" t="n"/>
      <c r="I133" s="613" t="n"/>
      <c r="J133" s="613" t="n"/>
      <c r="K133" s="613" t="n"/>
      <c r="L133" s="613" t="n"/>
      <c r="M133" s="613" t="n"/>
      <c r="N133" s="613" t="n"/>
    </row>
    <row r="134" ht="12.75" customHeight="1" s="721">
      <c r="A134" s="613" t="n"/>
      <c r="B134" s="613" t="n"/>
      <c r="C134" s="613" t="n"/>
      <c r="D134" s="613" t="n"/>
      <c r="E134" s="613" t="n"/>
      <c r="F134" s="613" t="n"/>
      <c r="G134" s="613" t="n"/>
      <c r="H134" s="613" t="n"/>
      <c r="I134" s="613" t="n"/>
      <c r="J134" s="613" t="n"/>
      <c r="K134" s="613" t="n"/>
      <c r="L134" s="613" t="n"/>
      <c r="M134" s="613" t="n"/>
      <c r="N134" s="613" t="n"/>
    </row>
    <row r="135" ht="12.75" customHeight="1" s="721">
      <c r="A135" s="613" t="n"/>
      <c r="B135" s="613" t="n"/>
      <c r="C135" s="613" t="n"/>
      <c r="D135" s="613" t="n"/>
      <c r="E135" s="613" t="n"/>
      <c r="F135" s="613" t="n"/>
      <c r="G135" s="613" t="n"/>
      <c r="H135" s="613" t="n"/>
      <c r="I135" s="613" t="n"/>
      <c r="J135" s="613" t="n"/>
      <c r="K135" s="613" t="n"/>
      <c r="L135" s="613" t="n"/>
      <c r="M135" s="613" t="n"/>
      <c r="N135" s="613" t="n"/>
    </row>
    <row r="136" ht="12.75" customHeight="1" s="721">
      <c r="A136" s="613" t="n"/>
      <c r="B136" s="613" t="n"/>
      <c r="C136" s="613" t="n"/>
      <c r="D136" s="613" t="n"/>
      <c r="E136" s="613" t="n"/>
      <c r="F136" s="613" t="n"/>
      <c r="G136" s="613" t="n"/>
      <c r="H136" s="613" t="n"/>
      <c r="I136" s="613" t="n"/>
      <c r="J136" s="613" t="n"/>
      <c r="K136" s="613" t="n"/>
      <c r="L136" s="613" t="n"/>
      <c r="M136" s="613" t="n"/>
      <c r="N136" s="613" t="n"/>
    </row>
    <row r="137" ht="12.75" customHeight="1" s="721">
      <c r="A137" s="613" t="n"/>
      <c r="B137" s="613" t="n"/>
      <c r="C137" s="613" t="n"/>
      <c r="D137" s="613" t="n"/>
      <c r="E137" s="613" t="n"/>
      <c r="F137" s="613" t="n"/>
      <c r="G137" s="613" t="n"/>
      <c r="H137" s="613" t="n"/>
      <c r="I137" s="613" t="n"/>
      <c r="J137" s="613" t="n"/>
      <c r="K137" s="613" t="n"/>
      <c r="L137" s="613" t="n"/>
      <c r="M137" s="613" t="n"/>
      <c r="N137" s="613" t="n"/>
    </row>
    <row r="138" ht="12.75" customHeight="1" s="721">
      <c r="A138" s="613" t="n"/>
      <c r="B138" s="613" t="n"/>
      <c r="C138" s="613" t="n"/>
      <c r="D138" s="613" t="n"/>
      <c r="E138" s="613" t="n"/>
      <c r="F138" s="613" t="n"/>
      <c r="G138" s="613" t="n"/>
      <c r="H138" s="613" t="n"/>
      <c r="I138" s="613" t="n"/>
      <c r="J138" s="613" t="n"/>
      <c r="K138" s="613" t="n"/>
      <c r="L138" s="613" t="n"/>
      <c r="M138" s="613" t="n"/>
      <c r="N138" s="613" t="n"/>
    </row>
    <row r="139" ht="12.75" customHeight="1" s="721">
      <c r="A139" s="613" t="n"/>
      <c r="B139" s="613" t="n"/>
      <c r="C139" s="613" t="n"/>
      <c r="D139" s="613" t="n"/>
      <c r="E139" s="613" t="n"/>
      <c r="F139" s="613" t="n"/>
      <c r="G139" s="613" t="n"/>
      <c r="H139" s="613" t="n"/>
      <c r="I139" s="613" t="n"/>
      <c r="J139" s="613" t="n"/>
      <c r="K139" s="613" t="n"/>
      <c r="L139" s="613" t="n"/>
      <c r="M139" s="613" t="n"/>
      <c r="N139" s="613" t="n"/>
    </row>
    <row r="140" ht="12.75" customHeight="1" s="721">
      <c r="A140" s="613" t="n"/>
      <c r="B140" s="613" t="n"/>
      <c r="C140" s="613" t="n"/>
      <c r="D140" s="613" t="n"/>
      <c r="E140" s="613" t="n"/>
      <c r="F140" s="613" t="n"/>
      <c r="G140" s="613" t="n"/>
      <c r="H140" s="613" t="n"/>
      <c r="I140" s="613" t="n"/>
      <c r="J140" s="613" t="n"/>
      <c r="K140" s="613" t="n"/>
      <c r="L140" s="613" t="n"/>
      <c r="M140" s="613" t="n"/>
      <c r="N140" s="613" t="n"/>
    </row>
    <row r="141" ht="12.75" customHeight="1" s="721">
      <c r="A141" s="613" t="n"/>
      <c r="B141" s="613" t="n"/>
      <c r="C141" s="613" t="n"/>
      <c r="D141" s="613" t="n"/>
      <c r="E141" s="613" t="n"/>
      <c r="F141" s="613" t="n"/>
      <c r="G141" s="613" t="n"/>
      <c r="H141" s="613" t="n"/>
      <c r="I141" s="613" t="n"/>
      <c r="J141" s="613" t="n"/>
      <c r="K141" s="613" t="n"/>
      <c r="L141" s="613" t="n"/>
      <c r="M141" s="613" t="n"/>
      <c r="N141" s="613" t="n"/>
    </row>
    <row r="142" ht="12.75" customHeight="1" s="721">
      <c r="A142" s="613" t="n"/>
      <c r="B142" s="613" t="n"/>
      <c r="C142" s="613" t="n"/>
      <c r="D142" s="613" t="n"/>
      <c r="E142" s="613" t="n"/>
      <c r="F142" s="613" t="n"/>
      <c r="G142" s="613" t="n"/>
      <c r="H142" s="613" t="n"/>
      <c r="I142" s="613" t="n"/>
      <c r="J142" s="613" t="n"/>
      <c r="K142" s="613" t="n"/>
      <c r="L142" s="613" t="n"/>
      <c r="M142" s="613" t="n"/>
      <c r="N142" s="613" t="n"/>
    </row>
    <row r="143" ht="12.75" customHeight="1" s="721">
      <c r="A143" s="613" t="n"/>
      <c r="B143" s="613" t="n"/>
      <c r="C143" s="613" t="n"/>
      <c r="D143" s="613" t="n"/>
      <c r="E143" s="613" t="n"/>
      <c r="F143" s="613" t="n"/>
      <c r="G143" s="613" t="n"/>
      <c r="H143" s="613" t="n"/>
      <c r="I143" s="613" t="n"/>
      <c r="J143" s="613" t="n"/>
      <c r="K143" s="613" t="n"/>
      <c r="L143" s="613" t="n"/>
      <c r="M143" s="613" t="n"/>
      <c r="N143" s="613" t="n"/>
    </row>
    <row r="144" ht="12.75" customHeight="1" s="721">
      <c r="A144" s="613" t="n"/>
      <c r="B144" s="613" t="n"/>
      <c r="C144" s="613" t="n"/>
      <c r="D144" s="613" t="n"/>
      <c r="E144" s="613" t="n"/>
      <c r="F144" s="613" t="n"/>
      <c r="G144" s="613" t="n"/>
      <c r="H144" s="613" t="n"/>
      <c r="I144" s="613" t="n"/>
      <c r="J144" s="613" t="n"/>
      <c r="K144" s="613" t="n"/>
      <c r="L144" s="613" t="n"/>
      <c r="M144" s="613" t="n"/>
      <c r="N144" s="613" t="n"/>
    </row>
  </sheetData>
  <mergeCells count="32">
    <mergeCell ref="A70:J70"/>
    <mergeCell ref="L70:R70"/>
    <mergeCell ref="T70:Z70"/>
    <mergeCell ref="A1:J1"/>
    <mergeCell ref="A9:B9"/>
    <mergeCell ref="A7:B7"/>
    <mergeCell ref="C7:F7"/>
    <mergeCell ref="A8:B8"/>
    <mergeCell ref="C8:F8"/>
    <mergeCell ref="A5:B5"/>
    <mergeCell ref="C5:F5"/>
    <mergeCell ref="A6:B6"/>
    <mergeCell ref="C6:F6"/>
    <mergeCell ref="A3:K3"/>
    <mergeCell ref="C9:I9"/>
    <mergeCell ref="T11:Z11"/>
    <mergeCell ref="T51:Z51"/>
    <mergeCell ref="D52:F52"/>
    <mergeCell ref="L11:R11"/>
    <mergeCell ref="A11:J11"/>
    <mergeCell ref="A51:J51"/>
    <mergeCell ref="L51:R51"/>
    <mergeCell ref="D12:F12"/>
    <mergeCell ref="A31:J31"/>
    <mergeCell ref="L31:R31"/>
    <mergeCell ref="T31:Z31"/>
    <mergeCell ref="D32:F32"/>
    <mergeCell ref="D71:F71"/>
    <mergeCell ref="A91:J91"/>
    <mergeCell ref="L91:R91"/>
    <mergeCell ref="T91:Z91"/>
    <mergeCell ref="D92:F92"/>
  </mergeCells>
  <conditionalFormatting sqref="D14:F16">
    <cfRule type="dataBar" priority="284">
      <dataBar>
        <cfvo type="num" val="0"/>
        <cfvo type="num" val="1"/>
        <color theme="5" tint="0.3999755851924192"/>
      </dataBar>
    </cfRule>
  </conditionalFormatting>
  <conditionalFormatting sqref="D17:F19">
    <cfRule type="dataBar" priority="151">
      <dataBar>
        <cfvo type="num" val="0"/>
        <cfvo type="num" val="1"/>
        <color theme="6" tint="0.3999755851924192"/>
      </dataBar>
    </cfRule>
  </conditionalFormatting>
  <conditionalFormatting sqref="D20:F22">
    <cfRule type="dataBar" priority="150">
      <dataBar>
        <cfvo type="num" val="0"/>
        <cfvo type="num" val="1"/>
        <color theme="7" tint="0.3999755851924192"/>
      </dataBar>
    </cfRule>
  </conditionalFormatting>
  <conditionalFormatting sqref="D23:F23">
    <cfRule type="dataBar" priority="13">
      <dataBar>
        <cfvo type="num" val="0"/>
        <cfvo type="num" val="1"/>
        <color theme="8" tint="0.3999755851924192"/>
      </dataBar>
    </cfRule>
  </conditionalFormatting>
  <conditionalFormatting sqref="D23:F25">
    <cfRule type="dataBar" priority="12">
      <dataBar>
        <cfvo type="num" val="0"/>
        <cfvo type="num" val="1"/>
        <color rgb="FFB18192"/>
      </dataBar>
    </cfRule>
  </conditionalFormatting>
  <conditionalFormatting sqref="D25:F25">
    <cfRule type="dataBar" priority="11">
      <dataBar>
        <cfvo type="num" val="0"/>
        <cfvo type="num" val="1"/>
        <color theme="8" tint="0.3999755851924192"/>
      </dataBar>
    </cfRule>
  </conditionalFormatting>
  <conditionalFormatting sqref="D26:F28">
    <cfRule type="dataBar" priority="33">
      <dataBar>
        <cfvo type="num" val="0"/>
        <cfvo type="num" val="3"/>
        <color rgb="FF929A9A"/>
      </dataBar>
    </cfRule>
  </conditionalFormatting>
  <conditionalFormatting sqref="D34:F35">
    <cfRule type="dataBar" priority="147">
      <dataBar>
        <cfvo type="num" val="0"/>
        <cfvo type="num" val="1"/>
        <color theme="5" tint="0.3999755851924192"/>
      </dataBar>
    </cfRule>
  </conditionalFormatting>
  <conditionalFormatting sqref="D36:F36">
    <cfRule type="dataBar" priority="144">
      <dataBar>
        <cfvo type="num" val="0"/>
        <cfvo type="num" val="1"/>
        <color theme="5" tint="0.3999755851924192"/>
      </dataBar>
    </cfRule>
  </conditionalFormatting>
  <conditionalFormatting sqref="D37:F39">
    <cfRule type="dataBar" priority="121">
      <dataBar>
        <cfvo type="num" val="0"/>
        <cfvo type="num" val="1"/>
        <color theme="6" tint="0.3999755851924192"/>
      </dataBar>
    </cfRule>
  </conditionalFormatting>
  <conditionalFormatting sqref="D40:F42">
    <cfRule type="dataBar" priority="122">
      <dataBar>
        <cfvo type="num" val="0"/>
        <cfvo type="num" val="1"/>
        <color theme="7" tint="0.3999755851924192"/>
      </dataBar>
    </cfRule>
  </conditionalFormatting>
  <conditionalFormatting sqref="D43:F43">
    <cfRule type="dataBar" priority="16">
      <dataBar>
        <cfvo type="num" val="0"/>
        <cfvo type="num" val="1"/>
        <color theme="8" tint="0.3999755851924192"/>
      </dataBar>
    </cfRule>
  </conditionalFormatting>
  <conditionalFormatting sqref="D43:F45">
    <cfRule type="dataBar" priority="15">
      <dataBar>
        <cfvo type="num" val="0"/>
        <cfvo type="num" val="1"/>
        <color rgb="FFB18192"/>
      </dataBar>
    </cfRule>
  </conditionalFormatting>
  <conditionalFormatting sqref="D45:F45">
    <cfRule type="dataBar" priority="14">
      <dataBar>
        <cfvo type="num" val="0"/>
        <cfvo type="num" val="1"/>
        <color theme="8" tint="0.3999755851924192"/>
      </dataBar>
    </cfRule>
  </conditionalFormatting>
  <conditionalFormatting sqref="D46:F48">
    <cfRule type="dataBar" priority="32">
      <dataBar>
        <cfvo type="num" val="0"/>
        <cfvo type="num" val="3"/>
        <color rgb="FF929A9A"/>
      </dataBar>
    </cfRule>
  </conditionalFormatting>
  <conditionalFormatting sqref="D54:F55">
    <cfRule type="dataBar" priority="87">
      <dataBar>
        <cfvo type="num" val="0"/>
        <cfvo type="num" val="1"/>
        <color theme="5" tint="0.3999755851924192"/>
      </dataBar>
    </cfRule>
  </conditionalFormatting>
  <conditionalFormatting sqref="D56:F56">
    <cfRule type="dataBar" priority="81">
      <dataBar>
        <cfvo type="num" val="0"/>
        <cfvo type="num" val="1"/>
        <color theme="5" tint="0.3999755851924192"/>
      </dataBar>
    </cfRule>
  </conditionalFormatting>
  <conditionalFormatting sqref="D57:F59">
    <cfRule type="dataBar" priority="82">
      <dataBar>
        <cfvo type="num" val="0"/>
        <cfvo type="num" val="1"/>
        <color theme="6" tint="0.3999755851924192"/>
      </dataBar>
    </cfRule>
  </conditionalFormatting>
  <conditionalFormatting sqref="D60:F62">
    <cfRule type="dataBar" priority="83">
      <dataBar>
        <cfvo type="num" val="0"/>
        <cfvo type="num" val="1"/>
        <color theme="7" tint="0.3999755851924192"/>
      </dataBar>
    </cfRule>
  </conditionalFormatting>
  <conditionalFormatting sqref="D63:F63">
    <cfRule type="dataBar" priority="19">
      <dataBar>
        <cfvo type="num" val="0"/>
        <cfvo type="num" val="1"/>
        <color theme="8" tint="0.3999755851924192"/>
      </dataBar>
    </cfRule>
  </conditionalFormatting>
  <conditionalFormatting sqref="D63:F65">
    <cfRule type="dataBar" priority="18">
      <dataBar>
        <cfvo type="num" val="0"/>
        <cfvo type="num" val="1"/>
        <color rgb="FFB18192"/>
      </dataBar>
    </cfRule>
  </conditionalFormatting>
  <conditionalFormatting sqref="D65:F65">
    <cfRule type="dataBar" priority="17">
      <dataBar>
        <cfvo type="num" val="0"/>
        <cfvo type="num" val="1"/>
        <color theme="8" tint="0.3999755851924192"/>
      </dataBar>
    </cfRule>
  </conditionalFormatting>
  <conditionalFormatting sqref="D66:F68">
    <cfRule type="dataBar" priority="28">
      <dataBar>
        <cfvo type="num" val="0"/>
        <cfvo type="num" val="3"/>
        <color rgb="FF929A9A"/>
      </dataBar>
    </cfRule>
  </conditionalFormatting>
  <conditionalFormatting sqref="D73:F74">
    <cfRule type="dataBar" priority="114">
      <dataBar>
        <cfvo type="num" val="0"/>
        <cfvo type="num" val="1"/>
        <color theme="5" tint="0.3999755851924192"/>
      </dataBar>
    </cfRule>
  </conditionalFormatting>
  <conditionalFormatting sqref="D75:F75">
    <cfRule type="dataBar" priority="80">
      <dataBar>
        <cfvo type="num" val="0"/>
        <cfvo type="num" val="1"/>
        <color theme="5" tint="0.3999755851924192"/>
      </dataBar>
    </cfRule>
  </conditionalFormatting>
  <conditionalFormatting sqref="D76:F76">
    <cfRule type="dataBar" priority="78">
      <dataBar>
        <cfvo type="num" val="0"/>
        <cfvo type="num" val="1"/>
        <color theme="6" tint="0.3999755851924192"/>
      </dataBar>
    </cfRule>
  </conditionalFormatting>
  <conditionalFormatting sqref="D77:F77">
    <cfRule type="dataBar" priority="77">
      <dataBar>
        <cfvo type="num" val="0"/>
        <cfvo type="num" val="1"/>
        <color theme="6" tint="0.3999755851924192"/>
      </dataBar>
    </cfRule>
  </conditionalFormatting>
  <conditionalFormatting sqref="D78:F78">
    <cfRule type="dataBar" priority="76">
      <dataBar>
        <cfvo type="num" val="0"/>
        <cfvo type="num" val="1"/>
        <color theme="6" tint="0.3999755851924192"/>
      </dataBar>
    </cfRule>
  </conditionalFormatting>
  <conditionalFormatting sqref="D79:F79">
    <cfRule type="dataBar" priority="74">
      <dataBar>
        <cfvo type="num" val="0"/>
        <cfvo type="num" val="1"/>
        <color theme="7" tint="0.3999755851924192"/>
      </dataBar>
    </cfRule>
  </conditionalFormatting>
  <conditionalFormatting sqref="D80:F80">
    <cfRule type="dataBar" priority="73">
      <dataBar>
        <cfvo type="num" val="0"/>
        <cfvo type="num" val="1"/>
        <color theme="7" tint="0.3999755851924192"/>
      </dataBar>
    </cfRule>
  </conditionalFormatting>
  <conditionalFormatting sqref="D81:F81">
    <cfRule type="dataBar" priority="72">
      <dataBar>
        <cfvo type="num" val="0"/>
        <cfvo type="num" val="1"/>
        <color theme="7" tint="0.3999755851924192"/>
      </dataBar>
    </cfRule>
  </conditionalFormatting>
  <conditionalFormatting sqref="D82:F82">
    <cfRule type="dataBar" priority="22">
      <dataBar>
        <cfvo type="num" val="0"/>
        <cfvo type="num" val="1"/>
        <color theme="8" tint="0.3999755851924192"/>
      </dataBar>
    </cfRule>
  </conditionalFormatting>
  <conditionalFormatting sqref="D82:F84">
    <cfRule type="dataBar" priority="21">
      <dataBar>
        <cfvo type="num" val="0"/>
        <cfvo type="num" val="1"/>
        <color rgb="FFB18192"/>
      </dataBar>
    </cfRule>
  </conditionalFormatting>
  <conditionalFormatting sqref="D84:F84">
    <cfRule type="dataBar" priority="20">
      <dataBar>
        <cfvo type="num" val="0"/>
        <cfvo type="num" val="1"/>
        <color theme="8" tint="0.3999755851924192"/>
      </dataBar>
    </cfRule>
  </conditionalFormatting>
  <conditionalFormatting sqref="D85:F87">
    <cfRule type="dataBar" priority="27">
      <dataBar>
        <cfvo type="num" val="0"/>
        <cfvo type="num" val="3"/>
        <color rgb="FF929A9A"/>
      </dataBar>
    </cfRule>
  </conditionalFormatting>
  <conditionalFormatting sqref="D94:F95">
    <cfRule type="dataBar" priority="108">
      <dataBar>
        <cfvo type="num" val="0"/>
        <cfvo type="num" val="1"/>
        <color theme="5" tint="0.3999755851924192"/>
      </dataBar>
    </cfRule>
  </conditionalFormatting>
  <conditionalFormatting sqref="D96:F96">
    <cfRule type="dataBar" priority="55">
      <dataBar>
        <cfvo type="num" val="0"/>
        <cfvo type="num" val="1"/>
        <color theme="5" tint="0.3999755851924192"/>
      </dataBar>
    </cfRule>
  </conditionalFormatting>
  <conditionalFormatting sqref="D97:F97">
    <cfRule type="dataBar" priority="53">
      <dataBar>
        <cfvo type="num" val="0"/>
        <cfvo type="num" val="1"/>
        <color theme="6" tint="0.3999755851924192"/>
      </dataBar>
    </cfRule>
  </conditionalFormatting>
  <conditionalFormatting sqref="D98:F98">
    <cfRule type="dataBar" priority="52">
      <dataBar>
        <cfvo type="num" val="0"/>
        <cfvo type="num" val="1"/>
        <color theme="6" tint="0.3999755851924192"/>
      </dataBar>
    </cfRule>
  </conditionalFormatting>
  <conditionalFormatting sqref="D99:F99">
    <cfRule type="dataBar" priority="51">
      <dataBar>
        <cfvo type="num" val="0"/>
        <cfvo type="num" val="1"/>
        <color theme="6" tint="0.3999755851924192"/>
      </dataBar>
    </cfRule>
  </conditionalFormatting>
  <conditionalFormatting sqref="D100:F100">
    <cfRule type="dataBar" priority="49">
      <dataBar>
        <cfvo type="num" val="0"/>
        <cfvo type="num" val="1"/>
        <color theme="7" tint="0.3999755851924192"/>
      </dataBar>
    </cfRule>
  </conditionalFormatting>
  <conditionalFormatting sqref="D101:F101">
    <cfRule type="dataBar" priority="48">
      <dataBar>
        <cfvo type="num" val="0"/>
        <cfvo type="num" val="1"/>
        <color theme="7" tint="0.3999755851924192"/>
      </dataBar>
    </cfRule>
  </conditionalFormatting>
  <conditionalFormatting sqref="D102:F102">
    <cfRule type="dataBar" priority="47">
      <dataBar>
        <cfvo type="num" val="0"/>
        <cfvo type="num" val="1"/>
        <color theme="7" tint="0.3999755851924192"/>
      </dataBar>
    </cfRule>
  </conditionalFormatting>
  <conditionalFormatting sqref="D103:F103">
    <cfRule type="dataBar" priority="45">
      <dataBar>
        <cfvo type="num" val="0"/>
        <cfvo type="num" val="1"/>
        <color theme="8" tint="0.3999755851924192"/>
      </dataBar>
    </cfRule>
  </conditionalFormatting>
  <conditionalFormatting sqref="D103:F105">
    <cfRule type="dataBar" priority="44">
      <dataBar>
        <cfvo type="num" val="0"/>
        <cfvo type="num" val="1"/>
        <color rgb="FFB18192"/>
      </dataBar>
    </cfRule>
  </conditionalFormatting>
  <conditionalFormatting sqref="D105:F105">
    <cfRule type="dataBar" priority="43">
      <dataBar>
        <cfvo type="num" val="0"/>
        <cfvo type="num" val="1"/>
        <color theme="8" tint="0.3999755851924192"/>
      </dataBar>
    </cfRule>
  </conditionalFormatting>
  <conditionalFormatting sqref="D106:F108">
    <cfRule type="dataBar" priority="23">
      <dataBar>
        <cfvo type="num" val="0"/>
        <cfvo type="num" val="3"/>
        <color rgb="FF929A9A"/>
      </dataBar>
    </cfRule>
  </conditionalFormatting>
  <conditionalFormatting sqref="J14">
    <cfRule type="dataBar" priority="211">
      <dataBar>
        <cfvo type="num" val="0"/>
        <cfvo type="num" val="3"/>
        <color theme="5" tint="0.3999755851924192"/>
      </dataBar>
    </cfRule>
  </conditionalFormatting>
  <conditionalFormatting sqref="J15">
    <cfRule type="dataBar" priority="210">
      <dataBar>
        <cfvo type="num" val="0"/>
        <cfvo type="num" val="3"/>
        <color theme="6" tint="0.3999755851924192"/>
      </dataBar>
    </cfRule>
  </conditionalFormatting>
  <conditionalFormatting sqref="J16">
    <cfRule type="dataBar" priority="152">
      <dataBar>
        <cfvo type="num" val="0"/>
        <cfvo type="num" val="3"/>
        <color theme="7" tint="0.3999755851924192"/>
      </dataBar>
    </cfRule>
  </conditionalFormatting>
  <conditionalFormatting sqref="J17">
    <cfRule type="dataBar" priority="9">
      <dataBar>
        <cfvo type="num" val="0"/>
        <cfvo type="num" val="1"/>
        <color rgb="FFB18192"/>
      </dataBar>
    </cfRule>
    <cfRule type="dataBar" priority="10">
      <dataBar>
        <cfvo type="num" val="0"/>
        <cfvo type="num" val="1"/>
        <color theme="8" tint="0.3999755851924192"/>
      </dataBar>
    </cfRule>
  </conditionalFormatting>
  <conditionalFormatting sqref="J18">
    <cfRule type="dataBar" priority="38">
      <dataBar>
        <cfvo type="num" val="0"/>
        <cfvo type="num" val="3"/>
        <color rgb="FF929A9A"/>
      </dataBar>
    </cfRule>
  </conditionalFormatting>
  <conditionalFormatting sqref="J19">
    <cfRule type="dataBar" priority="208">
      <dataBar>
        <cfvo type="num" val="0"/>
        <cfvo type="num" val="3"/>
        <color theme="1" tint="0.499984740745262"/>
      </dataBar>
    </cfRule>
  </conditionalFormatting>
  <conditionalFormatting sqref="J34">
    <cfRule type="dataBar" priority="143">
      <dataBar>
        <cfvo type="num" val="0"/>
        <cfvo type="num" val="3"/>
        <color theme="5" tint="0.3999755851924192"/>
      </dataBar>
    </cfRule>
  </conditionalFormatting>
  <conditionalFormatting sqref="J35">
    <cfRule type="dataBar" priority="142">
      <dataBar>
        <cfvo type="num" val="0"/>
        <cfvo type="num" val="3"/>
        <color theme="6" tint="0.3999755851924192"/>
      </dataBar>
    </cfRule>
  </conditionalFormatting>
  <conditionalFormatting sqref="J36">
    <cfRule type="dataBar" priority="139">
      <dataBar>
        <cfvo type="num" val="0"/>
        <cfvo type="num" val="3"/>
        <color theme="7" tint="0.3999755851924192"/>
      </dataBar>
    </cfRule>
  </conditionalFormatting>
  <conditionalFormatting sqref="J37">
    <cfRule type="dataBar" priority="7">
      <dataBar>
        <cfvo type="num" val="0"/>
        <cfvo type="num" val="1"/>
        <color rgb="FFB18192"/>
      </dataBar>
    </cfRule>
    <cfRule type="dataBar" priority="8">
      <dataBar>
        <cfvo type="num" val="0"/>
        <cfvo type="num" val="1"/>
        <color theme="8" tint="0.3999755851924192"/>
      </dataBar>
    </cfRule>
  </conditionalFormatting>
  <conditionalFormatting sqref="J39">
    <cfRule type="dataBar" priority="30">
      <dataBar>
        <cfvo type="num" val="0"/>
        <cfvo type="num" val="3"/>
        <color theme="1" tint="0.499984740745262"/>
      </dataBar>
    </cfRule>
  </conditionalFormatting>
  <conditionalFormatting sqref="J54">
    <cfRule type="dataBar" priority="102">
      <dataBar>
        <cfvo type="num" val="0"/>
        <cfvo type="num" val="3"/>
        <color theme="5" tint="0.3999755851924192"/>
      </dataBar>
    </cfRule>
  </conditionalFormatting>
  <conditionalFormatting sqref="J55">
    <cfRule type="dataBar" priority="101">
      <dataBar>
        <cfvo type="num" val="0"/>
        <cfvo type="num" val="3"/>
        <color theme="6" tint="0.3999755851924192"/>
      </dataBar>
    </cfRule>
  </conditionalFormatting>
  <conditionalFormatting sqref="J56">
    <cfRule type="dataBar" priority="98">
      <dataBar>
        <cfvo type="num" val="0"/>
        <cfvo type="num" val="3"/>
        <color theme="7" tint="0.3999755851924192"/>
      </dataBar>
    </cfRule>
  </conditionalFormatting>
  <conditionalFormatting sqref="J57">
    <cfRule type="dataBar" priority="6">
      <dataBar>
        <cfvo type="num" val="0"/>
        <cfvo type="num" val="1"/>
        <color theme="8" tint="0.3999755851924192"/>
      </dataBar>
    </cfRule>
    <cfRule type="dataBar" priority="5">
      <dataBar>
        <cfvo type="num" val="0"/>
        <cfvo type="num" val="1"/>
        <color rgb="FFB18192"/>
      </dataBar>
    </cfRule>
  </conditionalFormatting>
  <conditionalFormatting sqref="J58">
    <cfRule type="dataBar" priority="29">
      <dataBar>
        <cfvo type="num" val="0"/>
        <cfvo type="num" val="3"/>
        <color rgb="FF929A9A"/>
      </dataBar>
    </cfRule>
  </conditionalFormatting>
  <conditionalFormatting sqref="J59">
    <cfRule type="dataBar" priority="36">
      <dataBar>
        <cfvo type="num" val="0"/>
        <cfvo type="num" val="3"/>
        <color theme="1" tint="0.499984740745262"/>
      </dataBar>
    </cfRule>
  </conditionalFormatting>
  <conditionalFormatting sqref="J73">
    <cfRule type="dataBar" priority="97">
      <dataBar>
        <cfvo type="num" val="0"/>
        <cfvo type="num" val="3"/>
        <color theme="5" tint="0.3999755851924192"/>
      </dataBar>
    </cfRule>
  </conditionalFormatting>
  <conditionalFormatting sqref="J74">
    <cfRule type="dataBar" priority="96">
      <dataBar>
        <cfvo type="num" val="0"/>
        <cfvo type="num" val="3"/>
        <color theme="6" tint="0.3999755851924192"/>
      </dataBar>
    </cfRule>
  </conditionalFormatting>
  <conditionalFormatting sqref="J75">
    <cfRule type="dataBar" priority="93">
      <dataBar>
        <cfvo type="num" val="0"/>
        <cfvo type="num" val="3"/>
        <color theme="7" tint="0.3999755851924192"/>
      </dataBar>
    </cfRule>
  </conditionalFormatting>
  <conditionalFormatting sqref="J76">
    <cfRule type="dataBar" priority="4">
      <dataBar>
        <cfvo type="num" val="0"/>
        <cfvo type="num" val="1"/>
        <color theme="8" tint="0.3999755851924192"/>
      </dataBar>
    </cfRule>
    <cfRule type="dataBar" priority="3">
      <dataBar>
        <cfvo type="num" val="0"/>
        <cfvo type="num" val="1"/>
        <color rgb="FFB18192"/>
      </dataBar>
    </cfRule>
  </conditionalFormatting>
  <conditionalFormatting sqref="J78">
    <cfRule type="dataBar" priority="25">
      <dataBar>
        <cfvo type="num" val="0"/>
        <cfvo type="num" val="3"/>
        <color theme="1" tint="0.499984740745262"/>
      </dataBar>
    </cfRule>
  </conditionalFormatting>
  <conditionalFormatting sqref="J94">
    <cfRule type="dataBar" priority="92">
      <dataBar>
        <cfvo type="num" val="0"/>
        <cfvo type="num" val="3"/>
        <color theme="5" tint="0.3999755851924192"/>
      </dataBar>
    </cfRule>
  </conditionalFormatting>
  <conditionalFormatting sqref="J95">
    <cfRule type="dataBar" priority="91">
      <dataBar>
        <cfvo type="num" val="0"/>
        <cfvo type="num" val="3"/>
        <color theme="6" tint="0.3999755851924192"/>
      </dataBar>
    </cfRule>
  </conditionalFormatting>
  <conditionalFormatting sqref="J96">
    <cfRule type="dataBar" priority="88">
      <dataBar>
        <cfvo type="num" val="0"/>
        <cfvo type="num" val="3"/>
        <color theme="7" tint="0.3999755851924192"/>
      </dataBar>
    </cfRule>
  </conditionalFormatting>
  <conditionalFormatting sqref="J97">
    <cfRule type="dataBar" priority="2">
      <dataBar>
        <cfvo type="num" val="0"/>
        <cfvo type="num" val="1"/>
        <color theme="8" tint="0.3999755851924192"/>
      </dataBar>
    </cfRule>
    <cfRule type="dataBar" priority="1">
      <dataBar>
        <cfvo type="num" val="0"/>
        <cfvo type="num" val="1"/>
        <color rgb="FFB18192"/>
      </dataBar>
    </cfRule>
  </conditionalFormatting>
  <conditionalFormatting sqref="J98">
    <cfRule type="dataBar" priority="24">
      <dataBar>
        <cfvo type="num" val="0"/>
        <cfvo type="num" val="3"/>
        <color rgb="FF929A9A"/>
      </dataBar>
    </cfRule>
  </conditionalFormatting>
  <conditionalFormatting sqref="J99">
    <cfRule type="dataBar" priority="34">
      <dataBar>
        <cfvo type="num" val="0"/>
        <cfvo type="num" val="3"/>
        <color theme="1" tint="0.499984740745262"/>
      </dataBar>
    </cfRule>
  </conditionalFormatting>
  <conditionalFormatting sqref="L38:L40 J38">
    <cfRule type="dataBar" priority="31">
      <dataBar>
        <cfvo type="num" val="0"/>
        <cfvo type="num" val="3"/>
        <color rgb="FF929A9A"/>
      </dataBar>
    </cfRule>
  </conditionalFormatting>
  <conditionalFormatting sqref="L77:L79 J77">
    <cfRule type="dataBar" priority="26">
      <dataBar>
        <cfvo type="num" val="0"/>
        <cfvo type="num" val="3"/>
        <color rgb="FF929A9A"/>
      </dataBar>
    </cfRule>
  </conditionalFormatting>
  <pageMargins left="0.75" right="0.75" top="1" bottom="1" header="0.5" footer="0.5"/>
  <pageSetup orientation="portrait" paperSize="9" scale="10" fitToHeight="0" fitToWidth="0" firstPageNumber="0" horizontalDpi="300" verticalDpi="300"/>
  <drawing r:id="rId1"/>
</worksheet>
</file>

<file path=xl/worksheets/sheet5.xml><?xml version="1.0" encoding="utf-8"?>
<worksheet xmlns="http://schemas.openxmlformats.org/spreadsheetml/2006/main">
  <sheetPr>
    <outlinePr summaryBelow="1" summaryRight="1"/>
    <pageSetUpPr/>
  </sheetPr>
  <dimension ref="A1:Z154"/>
  <sheetViews>
    <sheetView topLeftCell="J1" zoomScaleNormal="100" workbookViewId="0">
      <selection activeCell="J18" sqref="J18"/>
    </sheetView>
  </sheetViews>
  <sheetFormatPr baseColWidth="8" defaultColWidth="8.85546875" defaultRowHeight="14.25"/>
  <cols>
    <col hidden="1" width="11" customWidth="1" style="513" min="1" max="1"/>
    <col width="15.42578125" customWidth="1" style="513" min="2" max="2"/>
    <col width="7.42578125" customWidth="1" style="513" min="3" max="3"/>
    <col width="71.7109375" bestFit="1" customWidth="1" style="510" min="4" max="4"/>
    <col hidden="1" width="5.140625" customWidth="1" style="511" min="5" max="5"/>
    <col width="40.5703125" customWidth="1" style="512" min="6" max="6"/>
    <col hidden="1" width="8.5703125" customWidth="1" style="513" min="7" max="7"/>
    <col hidden="1" width="8.5703125" customWidth="1" style="514" min="8" max="8"/>
    <col width="15" customWidth="1" style="203" min="9" max="9"/>
    <col width="40.5703125" customWidth="1" style="509" min="10" max="10"/>
    <col hidden="1" width="7" customWidth="1" style="509" min="11" max="11"/>
    <col hidden="1" width="9.140625" customWidth="1" style="509" min="12" max="12"/>
    <col width="16.42578125" customWidth="1" style="509" min="13" max="13"/>
    <col width="40.5703125" customWidth="1" style="509" min="14" max="14"/>
    <col hidden="1" width="28.5703125" customWidth="1" style="509" min="15" max="15"/>
    <col hidden="1" width="15" customWidth="1" style="509" min="16" max="16"/>
    <col width="15" customWidth="1" style="509" min="17" max="17"/>
    <col width="40.5703125" customWidth="1" style="509" min="18" max="18"/>
    <col hidden="1" width="15" customWidth="1" style="509" min="19" max="20"/>
    <col width="15" customWidth="1" style="509" min="21" max="21"/>
    <col width="40.5703125" customWidth="1" style="509" min="22" max="22"/>
    <col hidden="1" width="15" customWidth="1" style="509" min="23" max="24"/>
    <col width="15" customWidth="1" style="509" min="25" max="25"/>
    <col width="17.42578125" customWidth="1" style="509" min="26" max="26"/>
    <col width="8.85546875" customWidth="1" style="509" min="27" max="16384"/>
  </cols>
  <sheetData>
    <row r="1" ht="18" customHeight="1" s="721">
      <c r="B1" s="254">
        <f>CONCATENATE("SAMM Assessment Interview: ",D11," For ",D10)</f>
        <v/>
      </c>
      <c r="C1" s="508" t="n"/>
      <c r="D1" s="255" t="n"/>
      <c r="E1" s="255" t="n"/>
      <c r="F1" s="255" t="n"/>
      <c r="G1" s="255" t="n"/>
      <c r="H1" s="255" t="n"/>
      <c r="I1" s="94" t="n"/>
      <c r="J1" s="95" t="n"/>
      <c r="K1" s="95" t="n"/>
      <c r="L1" s="95" t="n"/>
      <c r="M1" s="95" t="n"/>
      <c r="N1" s="95" t="n"/>
      <c r="O1" s="95" t="n"/>
      <c r="P1" s="95" t="n"/>
      <c r="Q1" s="95" t="n"/>
      <c r="R1" s="95" t="n"/>
      <c r="S1" s="95" t="n"/>
      <c r="T1" s="95" t="n"/>
      <c r="U1" s="95" t="n"/>
      <c r="V1" s="95" t="n"/>
      <c r="W1" s="95" t="n"/>
      <c r="X1" s="95" t="n"/>
      <c r="Y1" s="95" t="n"/>
    </row>
    <row r="2" ht="15" customHeight="1" s="721" thickBot="1">
      <c r="B2" s="256" t="n"/>
      <c r="C2" s="96" t="n"/>
      <c r="D2" s="95" t="n"/>
      <c r="E2" s="96" t="n"/>
      <c r="F2" s="508" t="n"/>
      <c r="G2" s="96" t="n"/>
      <c r="H2" s="97" t="n"/>
      <c r="I2" s="94" t="n"/>
      <c r="J2" s="95" t="n"/>
      <c r="K2" s="95" t="n"/>
      <c r="L2" s="95" t="n"/>
      <c r="M2" s="95" t="n"/>
      <c r="N2" s="95" t="n"/>
      <c r="O2" s="95" t="n"/>
      <c r="P2" s="95" t="n"/>
      <c r="Q2" s="95" t="n"/>
      <c r="R2" s="95" t="n"/>
      <c r="S2" s="95" t="n"/>
      <c r="T2" s="95" t="n"/>
      <c r="U2" s="95" t="n"/>
      <c r="V2" s="95" t="n"/>
      <c r="W2" s="95" t="n"/>
      <c r="X2" s="95" t="n"/>
      <c r="Y2" s="95" t="n"/>
    </row>
    <row r="3">
      <c r="B3" s="257" t="inlineStr">
        <is>
          <t>Instructions</t>
        </is>
      </c>
      <c r="C3" s="228" t="n"/>
      <c r="D3" s="258" t="n"/>
      <c r="E3" s="258" t="n"/>
      <c r="F3" s="259" t="n"/>
      <c r="G3" s="255" t="n"/>
      <c r="H3" s="255" t="n"/>
      <c r="I3" s="94" t="n"/>
      <c r="J3" s="95" t="n"/>
      <c r="K3" s="95" t="n"/>
      <c r="L3" s="95" t="n"/>
      <c r="M3" s="95" t="n"/>
      <c r="N3" s="95" t="n"/>
      <c r="O3" s="95" t="n"/>
      <c r="P3" s="95" t="n"/>
      <c r="Q3" s="95" t="n"/>
      <c r="R3" s="95" t="n"/>
      <c r="S3" s="95" t="n"/>
      <c r="T3" s="95" t="n"/>
      <c r="U3" s="95" t="n"/>
      <c r="V3" s="95" t="n"/>
      <c r="W3" s="95" t="n"/>
      <c r="X3" s="95" t="n"/>
      <c r="Y3" s="95" t="n"/>
    </row>
    <row r="4">
      <c r="B4" s="260" t="inlineStr">
        <is>
          <t>Interview an individual based on the questions below organized according to SAMM Business Functions and Security Practices.</t>
        </is>
      </c>
      <c r="C4" s="229" t="n"/>
      <c r="D4" s="261" t="n"/>
      <c r="E4" s="261" t="n"/>
      <c r="F4" s="262" t="n"/>
      <c r="G4" s="95" t="n"/>
      <c r="H4" s="95" t="n"/>
      <c r="I4" s="94" t="n"/>
      <c r="J4" s="95" t="n"/>
      <c r="K4" s="95" t="n"/>
      <c r="L4" s="95" t="n"/>
      <c r="M4" s="95" t="n"/>
      <c r="N4" s="95" t="n"/>
      <c r="O4" s="95" t="n"/>
      <c r="P4" s="95" t="n"/>
      <c r="Q4" s="95" t="n"/>
      <c r="R4" s="95" t="n"/>
      <c r="S4" s="95" t="n"/>
      <c r="T4" s="95" t="n"/>
      <c r="U4" s="95" t="n"/>
      <c r="V4" s="95" t="n"/>
      <c r="W4" s="95" t="n"/>
      <c r="X4" s="95" t="n"/>
      <c r="Y4" s="95" t="n"/>
    </row>
    <row r="5">
      <c r="B5" s="263" t="inlineStr">
        <is>
          <t>Select the best answer from the multiple choice drop down selections in the answer column.</t>
        </is>
      </c>
      <c r="C5" s="230" t="n"/>
      <c r="D5" s="264" t="n"/>
      <c r="E5" s="264" t="n"/>
      <c r="F5" s="265" t="n"/>
      <c r="G5" s="95" t="n"/>
      <c r="H5" s="95" t="n"/>
      <c r="I5" s="94" t="n"/>
      <c r="J5" s="95" t="n"/>
      <c r="K5" s="95" t="n"/>
      <c r="L5" s="95" t="n"/>
      <c r="M5" s="95" t="n"/>
      <c r="N5" s="95" t="n"/>
      <c r="O5" s="95" t="n"/>
      <c r="P5" s="95" t="n"/>
      <c r="Q5" s="95" t="n"/>
      <c r="R5" s="95" t="n"/>
      <c r="S5" s="95" t="n"/>
      <c r="T5" s="95" t="n"/>
      <c r="U5" s="95" t="n"/>
      <c r="V5" s="95" t="n"/>
      <c r="W5" s="95" t="n"/>
      <c r="X5" s="95" t="n"/>
      <c r="Y5" s="95" t="n"/>
    </row>
    <row r="6">
      <c r="B6" s="263" t="inlineStr">
        <is>
          <t>Document additional information such as how and why in the "Interview Notes" column.</t>
        </is>
      </c>
      <c r="C6" s="230" t="n"/>
      <c r="D6" s="264" t="n"/>
      <c r="E6" s="264" t="n"/>
      <c r="F6" s="265" t="n"/>
      <c r="G6" s="95" t="n"/>
      <c r="H6" s="95" t="n"/>
      <c r="I6" s="94" t="n"/>
      <c r="J6" s="95" t="n"/>
      <c r="K6" s="95" t="n"/>
      <c r="L6" s="95" t="n"/>
      <c r="M6" s="95" t="n"/>
      <c r="N6" s="95" t="n"/>
      <c r="O6" s="95" t="n"/>
      <c r="P6" s="95" t="n"/>
      <c r="Q6" s="95" t="n"/>
      <c r="R6" s="95" t="n"/>
      <c r="S6" s="95" t="n"/>
      <c r="T6" s="95" t="n"/>
      <c r="U6" s="95" t="n"/>
      <c r="V6" s="95" t="n"/>
      <c r="W6" s="95" t="n"/>
      <c r="X6" s="95" t="n"/>
      <c r="Y6" s="95" t="n"/>
    </row>
    <row r="7">
      <c r="B7" s="263" t="inlineStr">
        <is>
          <t>The formulas in hidden columns F-H will calculate the scores and update the Rating boxes and other worksheets as needed.</t>
        </is>
      </c>
      <c r="C7" s="230" t="n"/>
      <c r="D7" s="264" t="n"/>
      <c r="E7" s="264" t="n"/>
      <c r="F7" s="265" t="n"/>
      <c r="G7" s="95" t="n"/>
      <c r="H7" s="95" t="n"/>
      <c r="I7" s="94" t="n"/>
      <c r="J7" s="95" t="n"/>
      <c r="K7" s="95" t="n"/>
      <c r="L7" s="95" t="n"/>
      <c r="M7" s="95" t="n"/>
      <c r="N7" s="95" t="n"/>
      <c r="O7" s="95" t="n"/>
      <c r="P7" s="95" t="n"/>
      <c r="Q7" s="95" t="n"/>
      <c r="R7" s="95" t="n"/>
      <c r="S7" s="95" t="n"/>
      <c r="T7" s="95" t="n"/>
      <c r="U7" s="95" t="n"/>
      <c r="V7" s="95" t="n"/>
      <c r="W7" s="95" t="n"/>
      <c r="X7" s="95" t="n"/>
      <c r="Y7" s="95" t="n"/>
    </row>
    <row r="8" ht="15" customHeight="1" s="721" thickBot="1">
      <c r="B8" s="266" t="inlineStr">
        <is>
          <t>Once the interview is complete, go to the "Scorecard" sheet and follow instructions.</t>
        </is>
      </c>
      <c r="C8" s="231" t="n"/>
      <c r="D8" s="267" t="n"/>
      <c r="E8" s="267" t="n"/>
      <c r="F8" s="268" t="n"/>
      <c r="G8" s="95" t="n"/>
      <c r="H8" s="95" t="n"/>
      <c r="I8" s="94" t="n"/>
      <c r="J8" s="95" t="n"/>
      <c r="K8" s="95" t="n"/>
      <c r="L8" s="95" t="n"/>
      <c r="M8" s="95" t="n"/>
      <c r="N8" s="95" t="n"/>
      <c r="O8" s="95" t="n"/>
      <c r="P8" s="95" t="n"/>
      <c r="Q8" s="95" t="n"/>
      <c r="R8" s="95" t="n"/>
      <c r="S8" s="95" t="n"/>
      <c r="T8" s="95" t="n"/>
      <c r="U8" s="95" t="n"/>
      <c r="V8" s="95" t="n"/>
      <c r="W8" s="95" t="n"/>
      <c r="X8" s="95" t="n"/>
      <c r="Y8" s="95" t="n"/>
    </row>
    <row r="9" ht="15" customHeight="1" s="721" thickBot="1">
      <c r="B9" s="256" t="n"/>
      <c r="C9" s="96" t="n"/>
      <c r="D9" s="95" t="n"/>
      <c r="E9" s="96" t="n"/>
      <c r="F9" s="508" t="n"/>
      <c r="G9" s="96" t="n"/>
      <c r="H9" s="97" t="n"/>
      <c r="I9" s="94" t="n"/>
      <c r="J9" s="95" t="n"/>
      <c r="K9" s="95" t="n"/>
      <c r="L9" s="95" t="n"/>
      <c r="M9" s="95" t="n"/>
      <c r="N9" s="95" t="n"/>
      <c r="O9" s="95" t="n"/>
      <c r="P9" s="95" t="n"/>
      <c r="Q9" s="95" t="n"/>
      <c r="R9" s="95" t="n"/>
      <c r="S9" s="95" t="n"/>
      <c r="T9" s="95" t="n"/>
      <c r="U9" s="95" t="n"/>
      <c r="V9" s="95" t="n"/>
      <c r="W9" s="95" t="n"/>
      <c r="X9" s="95" t="n"/>
      <c r="Y9" s="95" t="n"/>
    </row>
    <row r="10" ht="15" customHeight="1" s="721">
      <c r="B10" s="690" t="inlineStr">
        <is>
          <t>Organization:</t>
        </is>
      </c>
      <c r="C10" s="783" t="n"/>
      <c r="D10" s="269">
        <f>IF(ISBLANK(Interview!D10),"",Interview!D10)</f>
        <v/>
      </c>
      <c r="E10" s="96" t="n"/>
      <c r="F10" s="508" t="n"/>
      <c r="G10" s="96" t="n"/>
      <c r="H10" s="97" t="n"/>
      <c r="I10" s="94" t="n"/>
      <c r="J10" s="95" t="n"/>
      <c r="K10" s="95" t="n"/>
      <c r="L10" s="95" t="n"/>
      <c r="M10" s="95" t="n"/>
      <c r="N10" s="95" t="n"/>
      <c r="O10" s="95" t="n"/>
      <c r="P10" s="95" t="n"/>
      <c r="Q10" s="95" t="n"/>
      <c r="R10" s="95" t="n"/>
      <c r="S10" s="95" t="n"/>
      <c r="T10" s="95" t="n"/>
      <c r="U10" s="95" t="n"/>
      <c r="V10" s="95" t="n"/>
      <c r="W10" s="95" t="n"/>
      <c r="X10" s="95" t="n"/>
      <c r="Y10" s="95" t="n"/>
    </row>
    <row r="11" ht="15" customHeight="1" s="721">
      <c r="B11" s="692" t="inlineStr">
        <is>
          <t>Team/Application:</t>
        </is>
      </c>
      <c r="C11" s="784" t="n"/>
      <c r="D11" s="270">
        <f>IF(ISBLANK(Interview!D11),"",Interview!D11)</f>
        <v/>
      </c>
      <c r="E11" s="96" t="n"/>
      <c r="F11" s="508" t="n"/>
      <c r="G11" s="96" t="n"/>
      <c r="H11" s="97" t="n"/>
      <c r="I11" s="94" t="n"/>
      <c r="J11" s="95" t="n"/>
      <c r="K11" s="95" t="n"/>
      <c r="L11" s="95" t="n"/>
      <c r="M11" s="95" t="n"/>
      <c r="N11" s="95" t="n"/>
      <c r="O11" s="95" t="n"/>
      <c r="P11" s="95" t="n"/>
      <c r="Q11" s="95" t="n"/>
      <c r="R11" s="95" t="n"/>
      <c r="S11" s="95" t="n"/>
      <c r="T11" s="95" t="n"/>
      <c r="U11" s="95" t="n"/>
      <c r="V11" s="95" t="n"/>
      <c r="W11" s="95" t="n"/>
      <c r="X11" s="95" t="n"/>
      <c r="Y11" s="95" t="n"/>
    </row>
    <row r="12" ht="15" customHeight="1" s="721">
      <c r="B12" s="692" t="inlineStr">
        <is>
          <t>Interview Date:</t>
        </is>
      </c>
      <c r="C12" s="784" t="n"/>
      <c r="D12" s="271">
        <f>IF(ISBLANK(Interview!D12),"",Interview!D12)</f>
        <v/>
      </c>
      <c r="E12" s="102" t="n"/>
      <c r="F12" s="508" t="n"/>
      <c r="G12" s="96" t="n"/>
      <c r="H12" s="97" t="n"/>
      <c r="I12" s="94" t="n"/>
      <c r="J12" s="95" t="n"/>
      <c r="K12" s="95" t="n"/>
      <c r="L12" s="95" t="n"/>
      <c r="M12" s="95" t="n"/>
      <c r="N12" s="95" t="n"/>
      <c r="O12" s="95" t="n"/>
      <c r="P12" s="95" t="n"/>
      <c r="Q12" s="95" t="n"/>
      <c r="R12" s="95" t="n"/>
      <c r="S12" s="95" t="n"/>
      <c r="T12" s="95" t="n"/>
      <c r="U12" s="95" t="n"/>
      <c r="V12" s="95" t="n"/>
      <c r="W12" s="95" t="n"/>
      <c r="X12" s="95" t="n"/>
      <c r="Y12" s="95" t="n"/>
    </row>
    <row r="13" ht="15" customHeight="1" s="721">
      <c r="B13" s="692" t="inlineStr">
        <is>
          <t xml:space="preserve">Team Lead: </t>
        </is>
      </c>
      <c r="C13" s="784" t="n"/>
      <c r="D13" s="270">
        <f>IF(ISBLANK(Interview!D13),"",Interview!D13)</f>
        <v/>
      </c>
      <c r="E13" s="96" t="n"/>
      <c r="F13" s="508" t="n"/>
      <c r="G13" s="96" t="n"/>
      <c r="H13" s="97" t="n"/>
      <c r="I13" s="94" t="n"/>
      <c r="J13" s="95" t="n"/>
      <c r="K13" s="95" t="n"/>
      <c r="L13" s="95" t="n"/>
      <c r="M13" s="95" t="n"/>
      <c r="N13" s="95" t="n"/>
      <c r="O13" s="95" t="n"/>
      <c r="P13" s="95" t="n"/>
      <c r="Q13" s="95" t="n"/>
      <c r="R13" s="95" t="n"/>
      <c r="S13" s="95" t="n"/>
      <c r="T13" s="95" t="n"/>
      <c r="U13" s="95" t="n"/>
      <c r="V13" s="95" t="n"/>
      <c r="W13" s="95" t="n"/>
      <c r="X13" s="95" t="n"/>
      <c r="Y13" s="95" t="n"/>
    </row>
    <row r="14" ht="24" customHeight="1" s="721" thickBot="1">
      <c r="A14" s="103">
        <f>IF(A15=A16,"OK","Problem")</f>
        <v/>
      </c>
      <c r="B14" s="694" t="inlineStr">
        <is>
          <t>Contributors:</t>
        </is>
      </c>
      <c r="C14" s="785" t="n"/>
      <c r="D14" s="272">
        <f>IF(ISBLANK(Interview!D14),"",Interview!D14)</f>
        <v/>
      </c>
      <c r="E14" s="96" t="n"/>
      <c r="F14" s="508" t="n"/>
      <c r="G14" s="96" t="n"/>
      <c r="H14" s="97" t="n"/>
      <c r="I14" s="94" t="n"/>
      <c r="J14" s="95" t="n"/>
      <c r="K14" s="95" t="n"/>
      <c r="L14" s="95" t="n"/>
      <c r="M14" s="95" t="n"/>
      <c r="N14" s="95" t="n"/>
      <c r="O14" s="95" t="n"/>
      <c r="P14" s="95" t="n"/>
      <c r="Q14" s="95" t="n"/>
      <c r="R14" s="95" t="n"/>
      <c r="S14" s="95" t="n"/>
      <c r="T14" s="95" t="n"/>
      <c r="U14" s="95" t="n"/>
      <c r="V14" s="95" t="n"/>
      <c r="W14" s="95" t="n"/>
      <c r="X14" s="95" t="n"/>
      <c r="Y14" s="95" t="n"/>
    </row>
    <row r="15">
      <c r="A15" s="509">
        <f>COUNTA('imp-questions'!A2:A300)</f>
        <v/>
      </c>
      <c r="B15" s="96" t="n"/>
      <c r="C15" s="96" t="n"/>
      <c r="D15" s="95" t="n"/>
      <c r="E15" s="96" t="n"/>
      <c r="F15" s="508" t="n"/>
      <c r="G15" s="96" t="n"/>
      <c r="H15" s="97" t="n"/>
      <c r="I15" s="94" t="n"/>
      <c r="J15" s="95" t="n"/>
      <c r="K15" s="95" t="n"/>
      <c r="L15" s="95" t="n"/>
      <c r="M15" s="95" t="n"/>
      <c r="N15" s="95" t="n"/>
      <c r="O15" s="95" t="n"/>
      <c r="P15" s="95" t="n"/>
      <c r="Q15" s="95" t="n"/>
      <c r="R15" s="95" t="n"/>
      <c r="S15" s="95" t="n"/>
      <c r="T15" s="95" t="n"/>
      <c r="U15" s="95" t="n"/>
      <c r="V15" s="95" t="n"/>
      <c r="W15" s="95" t="n"/>
      <c r="X15" s="95" t="n"/>
      <c r="Y15" s="95" t="n"/>
    </row>
    <row r="16" ht="21.75" customHeight="1" s="721">
      <c r="A16" s="509">
        <f>COUNTA(A18:A175)</f>
        <v/>
      </c>
      <c r="B16" s="703" t="inlineStr">
        <is>
          <t>Governance</t>
        </is>
      </c>
      <c r="C16" s="786" t="n"/>
      <c r="D16" s="786" t="n"/>
      <c r="E16" s="273" t="n"/>
      <c r="F16" s="696" t="inlineStr">
        <is>
          <t>Current</t>
        </is>
      </c>
      <c r="G16" s="786" t="n"/>
      <c r="H16" s="786" t="n"/>
      <c r="I16" s="787" t="n"/>
      <c r="J16" s="696" t="inlineStr">
        <is>
          <t>Phase 1</t>
        </is>
      </c>
      <c r="K16" s="786" t="n"/>
      <c r="L16" s="786" t="n"/>
      <c r="M16" s="787" t="n"/>
      <c r="N16" s="696" t="inlineStr">
        <is>
          <t>Phase 2</t>
        </is>
      </c>
      <c r="O16" s="786" t="n"/>
      <c r="P16" s="786" t="n"/>
      <c r="Q16" s="787" t="n"/>
      <c r="R16" s="696" t="inlineStr">
        <is>
          <t>Phase 3</t>
        </is>
      </c>
      <c r="S16" s="786" t="n"/>
      <c r="T16" s="786" t="n"/>
      <c r="U16" s="787" t="n"/>
      <c r="V16" s="618" t="inlineStr">
        <is>
          <t>Phase 4</t>
        </is>
      </c>
      <c r="W16" s="738" t="n"/>
      <c r="X16" s="738" t="n"/>
      <c r="Y16" s="738" t="n"/>
      <c r="Z16" s="738" t="n"/>
    </row>
    <row r="17" ht="16.15" customHeight="1" s="721">
      <c r="B17" s="232" t="inlineStr">
        <is>
          <t>Stream</t>
        </is>
      </c>
      <c r="C17" s="233" t="inlineStr">
        <is>
          <t>Level</t>
        </is>
      </c>
      <c r="D17" s="232" t="inlineStr">
        <is>
          <t>Strategy &amp; Metrics</t>
        </is>
      </c>
      <c r="E17" s="274" t="n"/>
      <c r="F17" s="275" t="inlineStr">
        <is>
          <t>Answer</t>
        </is>
      </c>
      <c r="G17" s="276" t="n"/>
      <c r="H17" s="277" t="n"/>
      <c r="I17" s="278" t="inlineStr">
        <is>
          <t>Rating</t>
        </is>
      </c>
      <c r="J17" s="279" t="inlineStr">
        <is>
          <t>Answer</t>
        </is>
      </c>
      <c r="K17" s="276" t="n"/>
      <c r="L17" s="277" t="n"/>
      <c r="M17" s="278" t="inlineStr">
        <is>
          <t>Rating</t>
        </is>
      </c>
      <c r="N17" s="279" t="inlineStr">
        <is>
          <t>Answer</t>
        </is>
      </c>
      <c r="O17" s="280" t="n"/>
      <c r="P17" s="281" t="n"/>
      <c r="Q17" s="278" t="inlineStr">
        <is>
          <t>Rating</t>
        </is>
      </c>
      <c r="R17" s="279" t="inlineStr">
        <is>
          <t>Answer</t>
        </is>
      </c>
      <c r="S17" s="280" t="n"/>
      <c r="T17" s="281" t="n"/>
      <c r="U17" s="278" t="inlineStr">
        <is>
          <t>Rating</t>
        </is>
      </c>
      <c r="V17" s="279" t="inlineStr">
        <is>
          <t>Answer</t>
        </is>
      </c>
      <c r="W17" s="280" t="n"/>
      <c r="X17" s="281" t="n"/>
      <c r="Y17" s="278" t="inlineStr">
        <is>
          <t>Rating</t>
        </is>
      </c>
      <c r="Z17" s="278" t="inlineStr">
        <is>
          <t>Gap vs Current</t>
        </is>
      </c>
    </row>
    <row r="18" ht="28.15" customHeight="1" s="721">
      <c r="A18" s="513">
        <f>Interview!A18</f>
        <v/>
      </c>
      <c r="B18" s="699">
        <f>INDEX('imp-questions'!D:D, MATCH(A18, 'imp-questions'!A:A, 0))</f>
        <v/>
      </c>
      <c r="C18" s="234">
        <f>INDEX('imp-questions'!E:E, MATCH(A18, 'imp-questions'!A:A, 0))</f>
        <v/>
      </c>
      <c r="D18" s="282">
        <f>INDEX('imp-questions'!F:F, MATCH(A18, 'imp-questions'!A:A, 0))</f>
        <v/>
      </c>
      <c r="E18" s="283">
        <f>CHAR(65+INDEX('imp-questions'!H:H, MATCH(A18, 'imp-questions'!A:A, 0)))</f>
        <v/>
      </c>
      <c r="F18" s="284">
        <f>IF(ISBLANK(Interview!F18),"",Interview!F18)</f>
        <v/>
      </c>
      <c r="G18" s="285">
        <f>IFERROR(INDEX(INDIRECT("Ans" &amp; E18 &amp; "TBL"), MATCH(F18, INDEX(INDIRECT("Ans" &amp; E18 &amp; "TBL"), 0, 1), 0), 2), 0)</f>
        <v/>
      </c>
      <c r="H18" s="286">
        <f>IFERROR(AVERAGE(G18,G22),0)</f>
        <v/>
      </c>
      <c r="I18" s="633">
        <f>SUM(H18,H19,H20)</f>
        <v/>
      </c>
      <c r="J18" s="287">
        <f>F18</f>
        <v/>
      </c>
      <c r="K18" s="285">
        <f>IFERROR(INDEX(INDIRECT("Ans" &amp; E18 &amp; "TBL"), MATCH(J18, INDEX(INDIRECT("Ans" &amp; E18 &amp; "TBL"), 0, 1), 0), 2), 0)</f>
        <v/>
      </c>
      <c r="L18" s="286">
        <f>IFERROR(AVERAGE(K18,K22),0)</f>
        <v/>
      </c>
      <c r="M18" s="633">
        <f>SUM(L18,L19,L20)</f>
        <v/>
      </c>
      <c r="N18" s="287">
        <f>J18</f>
        <v/>
      </c>
      <c r="O18" s="288">
        <f>IFERROR(INDEX(INDIRECT("Ans" &amp; E18 &amp; "TBL"), MATCH(N18, INDEX(INDIRECT("Ans" &amp; E18 &amp; "TBL"), 0, 1), 0), 2), 0)</f>
        <v/>
      </c>
      <c r="P18" s="289">
        <f>IFERROR(AVERAGE(O18,O22),0)</f>
        <v/>
      </c>
      <c r="Q18" s="633">
        <f>SUM(P18,P19,P20)</f>
        <v/>
      </c>
      <c r="R18" s="287">
        <f>N18</f>
        <v/>
      </c>
      <c r="S18" s="290">
        <f>IFERROR(INDEX(INDIRECT("Ans" &amp; E18 &amp; "TBL"), MATCH(R18, INDEX(INDIRECT("Ans" &amp; E18 &amp; "TBL"), 0, 1), 0), 2), 0)</f>
        <v/>
      </c>
      <c r="T18" s="289">
        <f>IFERROR(AVERAGE(S18,S22),0)</f>
        <v/>
      </c>
      <c r="U18" s="633">
        <f>SUM(T18,T19,T20)</f>
        <v/>
      </c>
      <c r="V18" s="287">
        <f>R18</f>
        <v/>
      </c>
      <c r="W18" s="290">
        <f>IFERROR(INDEX(INDIRECT("Ans" &amp; E18 &amp; "TBL"), MATCH(V18, INDEX(INDIRECT("Ans" &amp; E18 &amp; "TBL"), 0, 1), 0), 2), 0)</f>
        <v/>
      </c>
      <c r="X18" s="289">
        <f>IFERROR(AVERAGE(W18,W22),0)</f>
        <v/>
      </c>
      <c r="Y18" s="633">
        <f>SUM(X18,X19,X20)</f>
        <v/>
      </c>
      <c r="Z18" s="633">
        <f>IFERROR(Y18-I18,Y18-LEFT(I18,1))</f>
        <v/>
      </c>
    </row>
    <row r="19" ht="28.15" customHeight="1" s="721">
      <c r="A19" s="513">
        <f>Interview!A20</f>
        <v/>
      </c>
      <c r="B19" s="788" t="n"/>
      <c r="C19" s="234">
        <f>INDEX('imp-questions'!E:E, MATCH(A19, 'imp-questions'!A:A, 0))</f>
        <v/>
      </c>
      <c r="D19" s="282">
        <f>INDEX('imp-questions'!F:F, MATCH(A19, 'imp-questions'!A:A, 0))</f>
        <v/>
      </c>
      <c r="E19" s="283">
        <f>CHAR(65+INDEX('imp-questions'!H:H, MATCH(A19, 'imp-questions'!A:A, 0)))</f>
        <v/>
      </c>
      <c r="F19" s="284">
        <f>IF(ISBLANK(Interview!F20),"",Interview!F20)</f>
        <v/>
      </c>
      <c r="G19" s="285">
        <f>IFERROR(INDEX(INDIRECT("Ans" &amp; E19 &amp; "TBL"), MATCH(F19, INDEX(INDIRECT("Ans" &amp; E19 &amp; "TBL"), 0, 1), 0), 2), 0)</f>
        <v/>
      </c>
      <c r="H19" s="291">
        <f>IFERROR(AVERAGE(G19,G23),0)</f>
        <v/>
      </c>
      <c r="I19" s="789" t="n"/>
      <c r="J19" s="287">
        <f>F19</f>
        <v/>
      </c>
      <c r="K19" s="285">
        <f>IFERROR(INDEX(INDIRECT("Ans" &amp; E19 &amp; "TBL"), MATCH(J19, INDEX(INDIRECT("Ans" &amp; E19 &amp; "TBL"), 0, 1), 0), 2), 0)</f>
        <v/>
      </c>
      <c r="L19" s="291">
        <f>IFERROR(AVERAGE(K19,K23),0)</f>
        <v/>
      </c>
      <c r="M19" s="789" t="n"/>
      <c r="N19" s="287">
        <f>J19</f>
        <v/>
      </c>
      <c r="O19" s="292">
        <f>IFERROR(INDEX(INDIRECT("Ans" &amp; E19 &amp; "TBL"), MATCH(N19, INDEX(INDIRECT("Ans" &amp; E19 &amp; "TBL"), 0, 1), 0), 2), 0)</f>
        <v/>
      </c>
      <c r="P19" s="293">
        <f>IFERROR(AVERAGE(O19,O23),0)</f>
        <v/>
      </c>
      <c r="Q19" s="789" t="n"/>
      <c r="R19" s="287">
        <f>N19</f>
        <v/>
      </c>
      <c r="S19" s="135">
        <f>IFERROR(INDEX(INDIRECT("Ans" &amp; E19 &amp; "TBL"), MATCH(R19, INDEX(INDIRECT("Ans" &amp; E19 &amp; "TBL"), 0, 1), 0), 2), 0)</f>
        <v/>
      </c>
      <c r="T19" s="294">
        <f>IFERROR(AVERAGE(S19,S23),0)</f>
        <v/>
      </c>
      <c r="U19" s="789" t="n"/>
      <c r="V19" s="287">
        <f>R19</f>
        <v/>
      </c>
      <c r="W19" s="295">
        <f>IFERROR(INDEX(INDIRECT("Ans" &amp; E19 &amp; "TBL"), MATCH(V19, INDEX(INDIRECT("Ans" &amp; E19 &amp; "TBL"), 0, 1), 0), 2), 0)</f>
        <v/>
      </c>
      <c r="X19" s="293">
        <f>IFERROR(AVERAGE(W19,W23),0)</f>
        <v/>
      </c>
      <c r="Y19" s="789" t="n"/>
      <c r="Z19" s="789" t="n"/>
    </row>
    <row r="20" ht="28.15" customHeight="1" s="721">
      <c r="A20" s="513">
        <f>Interview!A22</f>
        <v/>
      </c>
      <c r="B20" s="790" t="n"/>
      <c r="C20" s="234">
        <f>INDEX('imp-questions'!E:E, MATCH(A20, 'imp-questions'!A:A, 0))</f>
        <v/>
      </c>
      <c r="D20" s="296">
        <f>INDEX('imp-questions'!F:F, MATCH(A20, 'imp-questions'!A:A, 0))</f>
        <v/>
      </c>
      <c r="E20" s="283">
        <f>CHAR(65+INDEX('imp-questions'!H:H, MATCH(A20, 'imp-questions'!A:A, 0)))</f>
        <v/>
      </c>
      <c r="F20" s="297">
        <f>IF(ISBLANK(Interview!F22),"",Interview!F22)</f>
        <v/>
      </c>
      <c r="G20" s="285">
        <f>IFERROR(INDEX(INDIRECT("Ans" &amp; E20 &amp; "TBL"), MATCH(F20, INDEX(INDIRECT("Ans" &amp; E20 &amp; "TBL"), 0, 1), 0), 2), 0)</f>
        <v/>
      </c>
      <c r="H20" s="291">
        <f>IFERROR(AVERAGE(G20,G24),0)</f>
        <v/>
      </c>
      <c r="I20" s="789" t="n"/>
      <c r="J20" s="287">
        <f>F20</f>
        <v/>
      </c>
      <c r="K20" s="285">
        <f>IFERROR(INDEX(INDIRECT("Ans" &amp; E20 &amp; "TBL"), MATCH(J20, INDEX(INDIRECT("Ans" &amp; E20 &amp; "TBL"), 0, 1), 0), 2), 0)</f>
        <v/>
      </c>
      <c r="L20" s="291">
        <f>IFERROR(AVERAGE(K20,K24),0)</f>
        <v/>
      </c>
      <c r="M20" s="789" t="n"/>
      <c r="N20" s="287">
        <f>J20</f>
        <v/>
      </c>
      <c r="O20" s="298">
        <f>IFERROR(INDEX(INDIRECT("Ans" &amp; E20 &amp; "TBL"), MATCH(N20, INDEX(INDIRECT("Ans" &amp; E20 &amp; "TBL"), 0, 1), 0), 2), 0)</f>
        <v/>
      </c>
      <c r="P20" s="293">
        <f>IFERROR(AVERAGE(O20,O24),0)</f>
        <v/>
      </c>
      <c r="Q20" s="789" t="n"/>
      <c r="R20" s="287">
        <f>N20</f>
        <v/>
      </c>
      <c r="S20" s="135">
        <f>IFERROR(INDEX(INDIRECT("Ans" &amp; E20 &amp; "TBL"), MATCH(R20, INDEX(INDIRECT("Ans" &amp; E20 &amp; "TBL"), 0, 1), 0), 2), 0)</f>
        <v/>
      </c>
      <c r="T20" s="294">
        <f>IFERROR(AVERAGE(S20,S24),0)</f>
        <v/>
      </c>
      <c r="U20" s="789" t="n"/>
      <c r="V20" s="287">
        <f>R20</f>
        <v/>
      </c>
      <c r="W20" s="299">
        <f>IFERROR(INDEX(INDIRECT("Ans" &amp; E20 &amp; "TBL"), MATCH(V20, INDEX(INDIRECT("Ans" &amp; E20 &amp; "TBL"), 0, 1), 0), 2), 0)</f>
        <v/>
      </c>
      <c r="X20" s="293">
        <f>IFERROR(AVERAGE(W20,W24),0)</f>
        <v/>
      </c>
      <c r="Y20" s="789" t="n"/>
      <c r="Z20" s="789" t="n"/>
    </row>
    <row r="21" ht="12.95" customHeight="1" s="721">
      <c r="B21" s="235" t="n"/>
      <c r="C21" s="236" t="n"/>
      <c r="D21" s="125" t="n"/>
      <c r="E21" s="153" t="n"/>
      <c r="F21" s="125" t="n"/>
      <c r="G21" s="153" t="n"/>
      <c r="H21" s="153" t="n"/>
      <c r="I21" s="789" t="n"/>
      <c r="J21" s="125" t="n"/>
      <c r="K21" s="153" t="n"/>
      <c r="L21" s="153" t="n"/>
      <c r="M21" s="789" t="n"/>
      <c r="N21" s="125" t="n"/>
      <c r="O21" s="125" t="n"/>
      <c r="P21" s="153" t="n"/>
      <c r="Q21" s="789" t="n"/>
      <c r="R21" s="125" t="n"/>
      <c r="S21" s="153" t="n"/>
      <c r="T21" s="153" t="n"/>
      <c r="U21" s="789" t="n"/>
      <c r="V21" s="125" t="n"/>
      <c r="W21" s="153" t="n"/>
      <c r="X21" s="153" t="n"/>
      <c r="Y21" s="789" t="n"/>
      <c r="Z21" s="789" t="n"/>
    </row>
    <row r="22" ht="28.15" customHeight="1" s="721">
      <c r="A22" s="513">
        <f>Interview!A25</f>
        <v/>
      </c>
      <c r="B22" s="699">
        <f>INDEX('imp-questions'!D:D, MATCH(A22, 'imp-questions'!A:A, 0))</f>
        <v/>
      </c>
      <c r="C22" s="234">
        <f>INDEX('imp-questions'!E:E, MATCH(A22, 'imp-questions'!A:A, 0))</f>
        <v/>
      </c>
      <c r="D22" s="300">
        <f>INDEX('imp-questions'!F:F, MATCH(A22, 'imp-questions'!A:A, 0))</f>
        <v/>
      </c>
      <c r="E22" s="301">
        <f>CHAR(65+INDEX('imp-questions'!H:H, MATCH(A22, 'imp-questions'!A:A, 0)))</f>
        <v/>
      </c>
      <c r="F22" s="287">
        <f>IF(ISBLANK(Interview!F25),"",Interview!F25)</f>
        <v/>
      </c>
      <c r="G22" s="302">
        <f>IFERROR(INDEX(INDIRECT("Ans" &amp; E22 &amp; "TBL"), MATCH(F22, INDEX(INDIRECT("Ans" &amp; E22 &amp; "TBL"), 0, 1), 0), 2), 0)</f>
        <v/>
      </c>
      <c r="H22" s="303" t="n"/>
      <c r="I22" s="789" t="n"/>
      <c r="J22" s="287">
        <f>F22</f>
        <v/>
      </c>
      <c r="K22" s="285">
        <f>IFERROR(INDEX(INDIRECT("Ans" &amp; E22 &amp; "TBL"), MATCH(J22, INDEX(INDIRECT("Ans" &amp; E22 &amp; "TBL"), 0, 1), 0), 2), 0)</f>
        <v/>
      </c>
      <c r="L22" s="303" t="n"/>
      <c r="M22" s="789" t="n"/>
      <c r="N22" s="287">
        <f>J22</f>
        <v/>
      </c>
      <c r="O22" s="305">
        <f>IFERROR(INDEX(INDIRECT("Ans" &amp; E22 &amp; "TBL"), MATCH(N22, INDEX(INDIRECT("Ans" &amp; E22 &amp; "TBL"), 0, 1), 0), 2), 0)</f>
        <v/>
      </c>
      <c r="P22" s="303" t="n"/>
      <c r="Q22" s="789" t="n"/>
      <c r="R22" s="287">
        <f>N22</f>
        <v/>
      </c>
      <c r="S22" s="135">
        <f>IFERROR(INDEX(INDIRECT("Ans" &amp; E22 &amp; "TBL"), MATCH(R22, INDEX(INDIRECT("Ans" &amp; E22 &amp; "TBL"), 0, 1), 0), 2), 0)</f>
        <v/>
      </c>
      <c r="T22" s="306" t="n"/>
      <c r="U22" s="789" t="n"/>
      <c r="V22" s="287">
        <f>R22</f>
        <v/>
      </c>
      <c r="W22" s="290">
        <f>IFERROR(INDEX(INDIRECT("Ans" &amp; E22 &amp; "TBL"), MATCH(V22, INDEX(INDIRECT("Ans" &amp; E22 &amp; "TBL"), 0, 1), 0), 2), 0)</f>
        <v/>
      </c>
      <c r="X22" s="303" t="n"/>
      <c r="Y22" s="789" t="n"/>
      <c r="Z22" s="789" t="n"/>
    </row>
    <row r="23" ht="28.15" customHeight="1" s="721">
      <c r="A23" s="513">
        <f>Interview!A27</f>
        <v/>
      </c>
      <c r="B23" s="788" t="n"/>
      <c r="C23" s="234">
        <f>INDEX('imp-questions'!E:E, MATCH(A23, 'imp-questions'!A:A, 0))</f>
        <v/>
      </c>
      <c r="D23" s="300">
        <f>INDEX('imp-questions'!F:F, MATCH(A23, 'imp-questions'!A:A, 0))</f>
        <v/>
      </c>
      <c r="E23" s="307">
        <f>CHAR(65+INDEX('imp-questions'!H:H, MATCH(A23, 'imp-questions'!A:A, 0)))</f>
        <v/>
      </c>
      <c r="F23" s="284">
        <f>IF(ISBLANK(Interview!F27),"",Interview!F27)</f>
        <v/>
      </c>
      <c r="G23" s="302">
        <f>IFERROR(INDEX(INDIRECT("Ans" &amp; E23 &amp; "TBL"), MATCH(F23, INDEX(INDIRECT("Ans" &amp; E23 &amp; "TBL"), 0, 1), 0), 2), 0)</f>
        <v/>
      </c>
      <c r="H23" s="308" t="n"/>
      <c r="I23" s="789" t="n"/>
      <c r="J23" s="287">
        <f>F23</f>
        <v/>
      </c>
      <c r="K23" s="285">
        <f>IFERROR(INDEX(INDIRECT("Ans" &amp; E23 &amp; "TBL"), MATCH(J23, INDEX(INDIRECT("Ans" &amp; E23 &amp; "TBL"), 0, 1), 0), 2), 0)</f>
        <v/>
      </c>
      <c r="L23" s="308" t="n"/>
      <c r="M23" s="789" t="n"/>
      <c r="N23" s="287">
        <f>J23</f>
        <v/>
      </c>
      <c r="O23" s="305">
        <f>IFERROR(INDEX(INDIRECT("Ans" &amp; E23 &amp; "TBL"), MATCH(N23, INDEX(INDIRECT("Ans" &amp; E23 &amp; "TBL"), 0, 1), 0), 2), 0)</f>
        <v/>
      </c>
      <c r="P23" s="308" t="n"/>
      <c r="Q23" s="789" t="n"/>
      <c r="R23" s="287">
        <f>N23</f>
        <v/>
      </c>
      <c r="S23" s="135">
        <f>IFERROR(INDEX(INDIRECT("Ans" &amp; E23 &amp; "TBL"), MATCH(R23, INDEX(INDIRECT("Ans" &amp; E23 &amp; "TBL"), 0, 1), 0), 2), 0)</f>
        <v/>
      </c>
      <c r="T23" s="309" t="n"/>
      <c r="U23" s="789" t="n"/>
      <c r="V23" s="287">
        <f>R23</f>
        <v/>
      </c>
      <c r="W23" s="295">
        <f>IFERROR(INDEX(INDIRECT("Ans" &amp; E23 &amp; "TBL"), MATCH(V23, INDEX(INDIRECT("Ans" &amp; E23 &amp; "TBL"), 0, 1), 0), 2), 0)</f>
        <v/>
      </c>
      <c r="X23" s="308" t="n"/>
      <c r="Y23" s="789" t="n"/>
      <c r="Z23" s="789" t="n"/>
    </row>
    <row r="24" ht="28.15" customHeight="1" s="721">
      <c r="A24" s="513">
        <f>Interview!A29</f>
        <v/>
      </c>
      <c r="B24" s="790" t="n"/>
      <c r="C24" s="234">
        <f>INDEX('imp-questions'!E:E, MATCH(A24, 'imp-questions'!A:A, 0))</f>
        <v/>
      </c>
      <c r="D24" s="296">
        <f>INDEX('imp-questions'!F:F, MATCH(A24, 'imp-questions'!A:A, 0))</f>
        <v/>
      </c>
      <c r="E24" s="310">
        <f>CHAR(65+INDEX('imp-questions'!H:H, MATCH(A24, 'imp-questions'!A:A, 0)))</f>
        <v/>
      </c>
      <c r="F24" s="284">
        <f>IF(ISBLANK(Interview!F29),"",Interview!F29)</f>
        <v/>
      </c>
      <c r="G24" s="302">
        <f>IFERROR(INDEX(INDIRECT("Ans" &amp; E24 &amp; "TBL"), MATCH(F24, INDEX(INDIRECT("Ans" &amp; E24 &amp; "TBL"), 0, 1), 0), 2), 0)</f>
        <v/>
      </c>
      <c r="H24" s="311" t="n"/>
      <c r="I24" s="791" t="n"/>
      <c r="J24" s="287">
        <f>F24</f>
        <v/>
      </c>
      <c r="K24" s="285">
        <f>IFERROR(INDEX(INDIRECT("Ans" &amp; E24 &amp; "TBL"), MATCH(J24, INDEX(INDIRECT("Ans" &amp; E24 &amp; "TBL"), 0, 1), 0), 2), 0)</f>
        <v/>
      </c>
      <c r="L24" s="311" t="n"/>
      <c r="M24" s="791" t="n"/>
      <c r="N24" s="287">
        <f>J24</f>
        <v/>
      </c>
      <c r="O24" s="135">
        <f>IFERROR(INDEX(INDIRECT("Ans" &amp; E24 &amp; "TBL"), MATCH(N24, INDEX(INDIRECT("Ans" &amp; E24 &amp; "TBL"), 0, 1), 0), 2), 0)</f>
        <v/>
      </c>
      <c r="P24" s="311" t="n"/>
      <c r="Q24" s="791" t="n"/>
      <c r="R24" s="287">
        <f>N24</f>
        <v/>
      </c>
      <c r="S24" s="135">
        <f>IFERROR(INDEX(INDIRECT("Ans" &amp; E24 &amp; "TBL"), MATCH(R24, INDEX(INDIRECT("Ans" &amp; E24 &amp; "TBL"), 0, 1), 0), 2), 0)</f>
        <v/>
      </c>
      <c r="T24" s="312" t="n"/>
      <c r="U24" s="791" t="n"/>
      <c r="V24" s="287">
        <f>R24</f>
        <v/>
      </c>
      <c r="W24" s="299">
        <f>IFERROR(INDEX(INDIRECT("Ans" &amp; E24 &amp; "TBL"), MATCH(V24, INDEX(INDIRECT("Ans" &amp; E24 &amp; "TBL"), 0, 1), 0), 2), 0)</f>
        <v/>
      </c>
      <c r="X24" s="311" t="n"/>
      <c r="Y24" s="791" t="n"/>
      <c r="Z24" s="791" t="n"/>
    </row>
    <row r="25" ht="12.95" customHeight="1" s="721">
      <c r="B25" s="235" t="n"/>
      <c r="C25" s="236" t="n"/>
      <c r="D25" s="125" t="n"/>
      <c r="E25" s="125" t="n"/>
      <c r="F25" s="125" t="n"/>
      <c r="G25" s="125" t="n"/>
      <c r="H25" s="125" t="n"/>
      <c r="I25" s="125" t="n"/>
      <c r="J25" s="125" t="n"/>
      <c r="K25" s="125" t="n"/>
      <c r="L25" s="125" t="n"/>
      <c r="M25" s="125" t="n"/>
      <c r="N25" s="125" t="n"/>
      <c r="O25" s="125" t="n"/>
      <c r="P25" s="125" t="n"/>
      <c r="Q25" s="125" t="n"/>
      <c r="R25" s="125" t="n"/>
      <c r="S25" s="313" t="n"/>
      <c r="T25" s="125" t="n"/>
      <c r="U25" s="125" t="n"/>
      <c r="V25" s="125" t="n"/>
      <c r="W25" s="125" t="n"/>
      <c r="X25" s="125" t="n"/>
      <c r="Y25" s="125" t="n"/>
      <c r="Z25" s="125" t="n"/>
    </row>
    <row r="26" ht="16.15" customHeight="1" s="721">
      <c r="B26" s="232" t="inlineStr">
        <is>
          <t>Stream</t>
        </is>
      </c>
      <c r="C26" s="233" t="inlineStr">
        <is>
          <t>Level</t>
        </is>
      </c>
      <c r="D26" s="314" t="inlineStr">
        <is>
          <t>Policy &amp; Compliance</t>
        </is>
      </c>
      <c r="E26" s="315" t="n"/>
      <c r="F26" s="316" t="inlineStr">
        <is>
          <t>Answer</t>
        </is>
      </c>
      <c r="G26" s="317" t="n"/>
      <c r="H26" s="318" t="n"/>
      <c r="I26" s="278" t="inlineStr">
        <is>
          <t>Rating</t>
        </is>
      </c>
      <c r="J26" s="316" t="inlineStr">
        <is>
          <t>Answer</t>
        </is>
      </c>
      <c r="K26" s="316" t="n"/>
      <c r="L26" s="318" t="n"/>
      <c r="M26" s="278" t="inlineStr">
        <is>
          <t>Rating</t>
        </is>
      </c>
      <c r="N26" s="316" t="inlineStr">
        <is>
          <t>Answer</t>
        </is>
      </c>
      <c r="O26" s="316" t="n"/>
      <c r="P26" s="318" t="n"/>
      <c r="Q26" s="278" t="inlineStr">
        <is>
          <t>Rating</t>
        </is>
      </c>
      <c r="R26" s="316" t="inlineStr">
        <is>
          <t>Answer</t>
        </is>
      </c>
      <c r="S26" s="316" t="n"/>
      <c r="T26" s="318" t="n"/>
      <c r="U26" s="278" t="inlineStr">
        <is>
          <t>Rating</t>
        </is>
      </c>
      <c r="V26" s="316" t="inlineStr">
        <is>
          <t>Answer</t>
        </is>
      </c>
      <c r="W26" s="316" t="n"/>
      <c r="X26" s="318" t="n"/>
      <c r="Y26" s="278" t="inlineStr">
        <is>
          <t>Rating</t>
        </is>
      </c>
      <c r="Z26" s="278" t="inlineStr">
        <is>
          <t>Gap vs Current</t>
        </is>
      </c>
    </row>
    <row r="27" ht="28.15" customHeight="1" s="721">
      <c r="A27" s="513">
        <f>Interview!A32</f>
        <v/>
      </c>
      <c r="B27" s="699">
        <f>INDEX('imp-questions'!D:D, MATCH(A27, 'imp-questions'!A:A, 0))</f>
        <v/>
      </c>
      <c r="C27" s="234">
        <f>INDEX('imp-questions'!E:E, MATCH(A27, 'imp-questions'!A:A, 0))</f>
        <v/>
      </c>
      <c r="D27" s="282">
        <f>INDEX('imp-questions'!F:F, MATCH(A27, 'imp-questions'!A:A, 0))</f>
        <v/>
      </c>
      <c r="E27" s="113">
        <f>CHAR(65+INDEX('imp-questions'!H:H, MATCH(A27, 'imp-questions'!A:A, 0)))</f>
        <v/>
      </c>
      <c r="F27" s="284">
        <f>IF(ISBLANK(Interview!F32),"",Interview!F32)</f>
        <v/>
      </c>
      <c r="G27" s="285">
        <f>IFERROR(INDEX(INDIRECT("Ans" &amp; E27 &amp; "TBL"), MATCH(F27, INDEX(INDIRECT("Ans" &amp; E27 &amp; "TBL"), 0, 1), 0), 2), 0)</f>
        <v/>
      </c>
      <c r="H27" s="286">
        <f>IFERROR(AVERAGE(G27,G31),0)</f>
        <v/>
      </c>
      <c r="I27" s="637">
        <f>SUM(H27,H28,H29)</f>
        <v/>
      </c>
      <c r="J27" s="287">
        <f>F27</f>
        <v/>
      </c>
      <c r="K27" s="305">
        <f>IFERROR(INDEX(INDIRECT("Ans" &amp; E27 &amp; "TBL"), MATCH(J27, INDEX(INDIRECT("Ans" &amp; E27 &amp; "TBL"), 0, 1), 0), 2), 0)</f>
        <v/>
      </c>
      <c r="L27" s="289">
        <f>IFERROR(AVERAGE(K27,K31),0)</f>
        <v/>
      </c>
      <c r="M27" s="637">
        <f>SUM(L27,L28,L29)</f>
        <v/>
      </c>
      <c r="N27" s="287">
        <f>J27</f>
        <v/>
      </c>
      <c r="O27" s="305">
        <f>IFERROR(INDEX(INDIRECT("Ans" &amp; E27 &amp; "TBL"), MATCH(N27, INDEX(INDIRECT("Ans" &amp; E27 &amp; "TBL"), 0, 1), 0), 2), 0)</f>
        <v/>
      </c>
      <c r="P27" s="289">
        <f>IFERROR(AVERAGE(O27,O31),0)</f>
        <v/>
      </c>
      <c r="Q27" s="637">
        <f>SUM(P27,P28,P29)</f>
        <v/>
      </c>
      <c r="R27" s="287">
        <f>N27</f>
        <v/>
      </c>
      <c r="S27" s="135">
        <f>IFERROR(INDEX(INDIRECT("Ans" &amp; E27 &amp; "TBL"), MATCH(R27, INDEX(INDIRECT("Ans" &amp; E27 &amp; "TBL"), 0, 1), 0), 2), 0)</f>
        <v/>
      </c>
      <c r="T27" s="319">
        <f>IFERROR(AVERAGE(S27,S31),0)</f>
        <v/>
      </c>
      <c r="U27" s="637">
        <f>SUM(T27,T28,T29)</f>
        <v/>
      </c>
      <c r="V27" s="287">
        <f>R27</f>
        <v/>
      </c>
      <c r="W27" s="305">
        <f>IFERROR(INDEX(INDIRECT("Ans" &amp; E27 &amp; "TBL"), MATCH(V27, INDEX(INDIRECT("Ans" &amp; E27 &amp; "TBL"), 0, 1), 0), 2), 0)</f>
        <v/>
      </c>
      <c r="X27" s="289">
        <f>IFERROR(AVERAGE(W27,W31),0)</f>
        <v/>
      </c>
      <c r="Y27" s="637">
        <f>SUM(X27,X28,X29)</f>
        <v/>
      </c>
      <c r="Z27" s="637">
        <f>SUM(Y27,Y28,Y29)</f>
        <v/>
      </c>
    </row>
    <row r="28" ht="28.15" customHeight="1" s="721">
      <c r="A28" s="513">
        <f>Interview!A34</f>
        <v/>
      </c>
      <c r="B28" s="788" t="n"/>
      <c r="C28" s="234">
        <f>INDEX('imp-questions'!E:E, MATCH(A28, 'imp-questions'!A:A, 0))</f>
        <v/>
      </c>
      <c r="D28" s="300">
        <f>INDEX('imp-questions'!F:F, MATCH(A28, 'imp-questions'!A:A, 0))</f>
        <v/>
      </c>
      <c r="E28" s="113">
        <f>CHAR(65+INDEX('imp-questions'!H:H, MATCH(A28, 'imp-questions'!A:A, 0)))</f>
        <v/>
      </c>
      <c r="F28" s="284">
        <f>IF(ISBLANK(Interview!F34),"",Interview!F34)</f>
        <v/>
      </c>
      <c r="G28" s="285">
        <f>IFERROR(INDEX(INDIRECT("Ans" &amp; E28 &amp; "TBL"), MATCH(F28, INDEX(INDIRECT("Ans" &amp; E28 &amp; "TBL"), 0, 1), 0), 2), 0)</f>
        <v/>
      </c>
      <c r="H28" s="291">
        <f>IFERROR(AVERAGE(G28,G32),0)</f>
        <v/>
      </c>
      <c r="I28" s="792" t="n"/>
      <c r="J28" s="287">
        <f>F28</f>
        <v/>
      </c>
      <c r="K28" s="305">
        <f>IFERROR(INDEX(INDIRECT("Ans" &amp; E28 &amp; "TBL"), MATCH(J28, INDEX(INDIRECT("Ans" &amp; E28 &amp; "TBL"), 0, 1), 0), 2), 0)</f>
        <v/>
      </c>
      <c r="L28" s="293">
        <f>IFERROR(AVERAGE(K28,K32),0)</f>
        <v/>
      </c>
      <c r="M28" s="792" t="n"/>
      <c r="N28" s="287">
        <f>J28</f>
        <v/>
      </c>
      <c r="O28" s="305">
        <f>IFERROR(INDEX(INDIRECT("Ans" &amp; E28 &amp; "TBL"), MATCH(N28, INDEX(INDIRECT("Ans" &amp; E28 &amp; "TBL"), 0, 1), 0), 2), 0)</f>
        <v/>
      </c>
      <c r="P28" s="293">
        <f>IFERROR(AVERAGE(O28,O32),0)</f>
        <v/>
      </c>
      <c r="Q28" s="792" t="n"/>
      <c r="R28" s="287">
        <f>N28</f>
        <v/>
      </c>
      <c r="S28" s="135">
        <f>IFERROR(INDEX(INDIRECT("Ans" &amp; E28 &amp; "TBL"), MATCH(R28, INDEX(INDIRECT("Ans" &amp; E28 &amp; "TBL"), 0, 1), 0), 2), 0)</f>
        <v/>
      </c>
      <c r="T28" s="294">
        <f>IFERROR(AVERAGE(S28,S32),0)</f>
        <v/>
      </c>
      <c r="U28" s="792" t="n"/>
      <c r="V28" s="287">
        <f>R28</f>
        <v/>
      </c>
      <c r="W28" s="305">
        <f>IFERROR(INDEX(INDIRECT("Ans" &amp; E28 &amp; "TBL"), MATCH(V28, INDEX(INDIRECT("Ans" &amp; E28 &amp; "TBL"), 0, 1), 0), 2), 0)</f>
        <v/>
      </c>
      <c r="X28" s="293">
        <f>IFERROR(AVERAGE(W28,W32),0)</f>
        <v/>
      </c>
      <c r="Y28" s="792" t="n"/>
      <c r="Z28" s="792" t="n"/>
    </row>
    <row r="29" ht="28.15" customHeight="1" s="721">
      <c r="A29" s="513">
        <f>Interview!A36</f>
        <v/>
      </c>
      <c r="B29" s="790" t="n"/>
      <c r="C29" s="234">
        <f>INDEX('imp-questions'!E:E, MATCH(A29, 'imp-questions'!A:A, 0))</f>
        <v/>
      </c>
      <c r="D29" s="296">
        <f>INDEX('imp-questions'!F:F, MATCH(A29, 'imp-questions'!A:A, 0))</f>
        <v/>
      </c>
      <c r="E29" s="113">
        <f>CHAR(65+INDEX('imp-questions'!H:H, MATCH(A29, 'imp-questions'!A:A, 0)))</f>
        <v/>
      </c>
      <c r="F29" s="284">
        <f>IF(ISBLANK(Interview!F36),"",Interview!F36)</f>
        <v/>
      </c>
      <c r="G29" s="285">
        <f>IFERROR(INDEX(INDIRECT("Ans" &amp; E29 &amp; "TBL"), MATCH(F29, INDEX(INDIRECT("Ans" &amp; E29 &amp; "TBL"), 0, 1), 0), 2), 0)</f>
        <v/>
      </c>
      <c r="H29" s="291">
        <f>IFERROR(AVERAGE(G29,G33),0)</f>
        <v/>
      </c>
      <c r="I29" s="792" t="n"/>
      <c r="J29" s="287">
        <f>F29</f>
        <v/>
      </c>
      <c r="K29" s="305">
        <f>IFERROR(INDEX(INDIRECT("Ans" &amp; E29 &amp; "TBL"), MATCH(J29, INDEX(INDIRECT("Ans" &amp; E29 &amp; "TBL"), 0, 1), 0), 2), 0)</f>
        <v/>
      </c>
      <c r="L29" s="293">
        <f>IFERROR(AVERAGE(K29,K33),0)</f>
        <v/>
      </c>
      <c r="M29" s="792" t="n"/>
      <c r="N29" s="287">
        <f>J29</f>
        <v/>
      </c>
      <c r="O29" s="305">
        <f>IFERROR(INDEX(INDIRECT("Ans" &amp; E29 &amp; "TBL"), MATCH(N29, INDEX(INDIRECT("Ans" &amp; E29 &amp; "TBL"), 0, 1), 0), 2), 0)</f>
        <v/>
      </c>
      <c r="P29" s="293">
        <f>IFERROR(AVERAGE(O29,O33),0)</f>
        <v/>
      </c>
      <c r="Q29" s="792" t="n"/>
      <c r="R29" s="287">
        <f>N29</f>
        <v/>
      </c>
      <c r="S29" s="135">
        <f>IFERROR(INDEX(INDIRECT("Ans" &amp; E29 &amp; "TBL"), MATCH(R29, INDEX(INDIRECT("Ans" &amp; E29 &amp; "TBL"), 0, 1), 0), 2), 0)</f>
        <v/>
      </c>
      <c r="T29" s="294">
        <f>IFERROR(AVERAGE(S29,S33),0)</f>
        <v/>
      </c>
      <c r="U29" s="792" t="n"/>
      <c r="V29" s="287">
        <f>R29</f>
        <v/>
      </c>
      <c r="W29" s="305">
        <f>IFERROR(INDEX(INDIRECT("Ans" &amp; E29 &amp; "TBL"), MATCH(V29, INDEX(INDIRECT("Ans" &amp; E29 &amp; "TBL"), 0, 1), 0), 2), 0)</f>
        <v/>
      </c>
      <c r="X29" s="293">
        <f>IFERROR(AVERAGE(W29,W33),0)</f>
        <v/>
      </c>
      <c r="Y29" s="792" t="n"/>
      <c r="Z29" s="792" t="n"/>
    </row>
    <row r="30" ht="12.95" customHeight="1" s="721">
      <c r="B30" s="237" t="n"/>
      <c r="C30" s="238" t="n"/>
      <c r="D30" s="124" t="n"/>
      <c r="E30" s="124" t="n"/>
      <c r="F30" s="124" t="n"/>
      <c r="G30" s="124" t="n"/>
      <c r="H30" s="320" t="n"/>
      <c r="I30" s="792" t="n"/>
      <c r="J30" s="124" t="n"/>
      <c r="K30" s="124" t="n"/>
      <c r="L30" s="320" t="n"/>
      <c r="M30" s="792" t="n"/>
      <c r="N30" s="124" t="n"/>
      <c r="O30" s="124" t="n"/>
      <c r="P30" s="124" t="n"/>
      <c r="Q30" s="792" t="n"/>
      <c r="R30" s="124" t="n"/>
      <c r="S30" s="321" t="n"/>
      <c r="T30" s="320" t="n"/>
      <c r="U30" s="792" t="n"/>
      <c r="V30" s="124" t="n"/>
      <c r="W30" s="124" t="n"/>
      <c r="X30" s="320" t="n"/>
      <c r="Y30" s="792" t="n"/>
      <c r="Z30" s="792" t="n"/>
    </row>
    <row r="31" ht="28.15" customHeight="1" s="721">
      <c r="A31" s="513">
        <f>Interview!A39</f>
        <v/>
      </c>
      <c r="B31" s="699">
        <f>INDEX('imp-questions'!D:D, MATCH(A31, 'imp-questions'!A:A, 0))</f>
        <v/>
      </c>
      <c r="C31" s="234">
        <f>INDEX('imp-questions'!E:E, MATCH(A31, 'imp-questions'!A:A, 0))</f>
        <v/>
      </c>
      <c r="D31" s="300">
        <f>INDEX('imp-questions'!F:F, MATCH(A31, 'imp-questions'!A:A, 0))</f>
        <v/>
      </c>
      <c r="E31" s="113">
        <f>CHAR(65+INDEX('imp-questions'!H:H, MATCH(A31, 'imp-questions'!A:A, 0)))</f>
        <v/>
      </c>
      <c r="F31" s="287">
        <f>IF(ISBLANK(Interview!F39),"",Interview!F39)</f>
        <v/>
      </c>
      <c r="G31" s="322">
        <f>IFERROR(INDEX(INDIRECT("Ans" &amp; E31 &amp; "TBL"), MATCH(F31, INDEX(INDIRECT("Ans" &amp; E31 &amp; "TBL"), 0, 1), 0), 2), 0)</f>
        <v/>
      </c>
      <c r="H31" s="323" t="n"/>
      <c r="I31" s="792" t="n"/>
      <c r="J31" s="287">
        <f>F31</f>
        <v/>
      </c>
      <c r="K31" s="322">
        <f>IFERROR(INDEX(INDIRECT("Ans" &amp; E31 &amp; "TBL"), MATCH(J31, INDEX(INDIRECT("Ans" &amp; E31 &amp; "TBL"), 0, 1), 0), 2), 0)</f>
        <v/>
      </c>
      <c r="L31" s="323" t="n"/>
      <c r="M31" s="792" t="n"/>
      <c r="N31" s="287">
        <f>J31</f>
        <v/>
      </c>
      <c r="O31" s="324">
        <f>IFERROR(INDEX(INDIRECT("Ans" &amp; E31 &amp; "TBL"), MATCH(N31, INDEX(INDIRECT("Ans" &amp; E31 &amp; "TBL"), 0, 1), 0), 2), 0)</f>
        <v/>
      </c>
      <c r="P31" s="325" t="n"/>
      <c r="Q31" s="792" t="n"/>
      <c r="R31" s="287">
        <f>N31</f>
        <v/>
      </c>
      <c r="S31" s="135">
        <f>IFERROR(INDEX(INDIRECT("Ans" &amp; E31 &amp; "TBL"), MATCH(R31, INDEX(INDIRECT("Ans" &amp; E31 &amp; "TBL"), 0, 1), 0), 2), 0)</f>
        <v/>
      </c>
      <c r="T31" s="326" t="n"/>
      <c r="U31" s="792" t="n"/>
      <c r="V31" s="287">
        <f>R31</f>
        <v/>
      </c>
      <c r="W31" s="305">
        <f>IFERROR(INDEX(INDIRECT("Ans" &amp; E31 &amp; "TBL"), MATCH(V31, INDEX(INDIRECT("Ans" &amp; E31 &amp; "TBL"), 0, 1), 0), 2), 0)</f>
        <v/>
      </c>
      <c r="X31" s="323" t="n"/>
      <c r="Y31" s="792" t="n"/>
      <c r="Z31" s="792" t="n"/>
    </row>
    <row r="32" ht="28.15" customHeight="1" s="721">
      <c r="A32" s="513">
        <f>Interview!A41</f>
        <v/>
      </c>
      <c r="B32" s="788" t="n"/>
      <c r="C32" s="234">
        <f>INDEX('imp-questions'!E:E, MATCH(A32, 'imp-questions'!A:A, 0))</f>
        <v/>
      </c>
      <c r="D32" s="300">
        <f>INDEX('imp-questions'!F:F, MATCH(A32, 'imp-questions'!A:A, 0))</f>
        <v/>
      </c>
      <c r="E32" s="113">
        <f>CHAR(65+INDEX('imp-questions'!H:H, MATCH(A32, 'imp-questions'!A:A, 0)))</f>
        <v/>
      </c>
      <c r="F32" s="284">
        <f>IF(ISBLANK(Interview!F41),"",Interview!F41)</f>
        <v/>
      </c>
      <c r="G32" s="322">
        <f>IFERROR(INDEX(INDIRECT("Ans" &amp; E32 &amp; "TBL"), MATCH(F32, INDEX(INDIRECT("Ans" &amp; E32 &amp; "TBL"), 0, 1), 0), 2), 0)</f>
        <v/>
      </c>
      <c r="H32" s="308" t="n"/>
      <c r="I32" s="792" t="n"/>
      <c r="J32" s="287">
        <f>F32</f>
        <v/>
      </c>
      <c r="K32" s="322">
        <f>IFERROR(INDEX(INDIRECT("Ans" &amp; E32 &amp; "TBL"), MATCH(J32, INDEX(INDIRECT("Ans" &amp; E32 &amp; "TBL"), 0, 1), 0), 2), 0)</f>
        <v/>
      </c>
      <c r="L32" s="308" t="n"/>
      <c r="M32" s="792" t="n"/>
      <c r="N32" s="287">
        <f>J32</f>
        <v/>
      </c>
      <c r="O32" s="324">
        <f>IFERROR(INDEX(INDIRECT("Ans" &amp; E32 &amp; "TBL"), MATCH(N32, INDEX(INDIRECT("Ans" &amp; E32 &amp; "TBL"), 0, 1), 0), 2), 0)</f>
        <v/>
      </c>
      <c r="P32" s="325" t="n"/>
      <c r="Q32" s="792" t="n"/>
      <c r="R32" s="287">
        <f>N32</f>
        <v/>
      </c>
      <c r="S32" s="135">
        <f>IFERROR(INDEX(INDIRECT("Ans" &amp; E32 &amp; "TBL"), MATCH(R32, INDEX(INDIRECT("Ans" &amp; E32 &amp; "TBL"), 0, 1), 0), 2), 0)</f>
        <v/>
      </c>
      <c r="T32" s="309" t="n"/>
      <c r="U32" s="792" t="n"/>
      <c r="V32" s="287">
        <f>R32</f>
        <v/>
      </c>
      <c r="W32" s="305">
        <f>IFERROR(INDEX(INDIRECT("Ans" &amp; E32 &amp; "TBL"), MATCH(V32, INDEX(INDIRECT("Ans" &amp; E32 &amp; "TBL"), 0, 1), 0), 2), 0)</f>
        <v/>
      </c>
      <c r="X32" s="308" t="n"/>
      <c r="Y32" s="792" t="n"/>
      <c r="Z32" s="792" t="n"/>
    </row>
    <row r="33" ht="28.15" customHeight="1" s="721">
      <c r="A33" s="513">
        <f>Interview!A43</f>
        <v/>
      </c>
      <c r="B33" s="790" t="n"/>
      <c r="C33" s="234">
        <f>INDEX('imp-questions'!E:E, MATCH(A33, 'imp-questions'!A:A, 0))</f>
        <v/>
      </c>
      <c r="D33" s="296">
        <f>INDEX('imp-questions'!F:F, MATCH(A33, 'imp-questions'!A:A, 0))</f>
        <v/>
      </c>
      <c r="E33" s="113">
        <f>CHAR(65+INDEX('imp-questions'!H:H, MATCH(A33, 'imp-questions'!A:A, 0)))</f>
        <v/>
      </c>
      <c r="F33" s="284">
        <f>IF(ISBLANK(Interview!F43),"",Interview!F43)</f>
        <v/>
      </c>
      <c r="G33" s="322">
        <f>IFERROR(INDEX(INDIRECT("Ans" &amp; E33 &amp; "TBL"), MATCH(F33, INDEX(INDIRECT("Ans" &amp; E33 &amp; "TBL"), 0, 1), 0), 2), 0)</f>
        <v/>
      </c>
      <c r="H33" s="311" t="n"/>
      <c r="I33" s="793" t="n"/>
      <c r="J33" s="287">
        <f>F33</f>
        <v/>
      </c>
      <c r="K33" s="322">
        <f>IFERROR(INDEX(INDIRECT("Ans" &amp; E33 &amp; "TBL"), MATCH(J33, INDEX(INDIRECT("Ans" &amp; E33 &amp; "TBL"), 0, 1), 0), 2), 0)</f>
        <v/>
      </c>
      <c r="L33" s="311" t="n"/>
      <c r="M33" s="793" t="n"/>
      <c r="N33" s="287">
        <f>J33</f>
        <v/>
      </c>
      <c r="O33" s="324">
        <f>IFERROR(INDEX(INDIRECT("Ans" &amp; E33 &amp; "TBL"), MATCH(N33, INDEX(INDIRECT("Ans" &amp; E33 &amp; "TBL"), 0, 1), 0), 2), 0)</f>
        <v/>
      </c>
      <c r="P33" s="325" t="n"/>
      <c r="Q33" s="793" t="n"/>
      <c r="R33" s="287">
        <f>N33</f>
        <v/>
      </c>
      <c r="S33" s="135">
        <f>IFERROR(INDEX(INDIRECT("Ans" &amp; E33 &amp; "TBL"), MATCH(R33, INDEX(INDIRECT("Ans" &amp; E33 &amp; "TBL"), 0, 1), 0), 2), 0)</f>
        <v/>
      </c>
      <c r="T33" s="312" t="n"/>
      <c r="U33" s="793" t="n"/>
      <c r="V33" s="287">
        <f>R33</f>
        <v/>
      </c>
      <c r="W33" s="305">
        <f>IFERROR(INDEX(INDIRECT("Ans" &amp; E33 &amp; "TBL"), MATCH(V33, INDEX(INDIRECT("Ans" &amp; E33 &amp; "TBL"), 0, 1), 0), 2), 0)</f>
        <v/>
      </c>
      <c r="X33" s="311" t="n"/>
      <c r="Y33" s="793" t="n"/>
      <c r="Z33" s="793" t="n"/>
    </row>
    <row r="34" ht="12.95" customHeight="1" s="721">
      <c r="B34" s="237" t="n"/>
      <c r="C34" s="238" t="n"/>
      <c r="D34" s="124" t="n"/>
      <c r="E34" s="124" t="n"/>
      <c r="F34" s="124" t="n"/>
      <c r="G34" s="124" t="n"/>
      <c r="H34" s="321" t="n"/>
      <c r="I34" s="125" t="n"/>
      <c r="J34" s="124" t="n"/>
      <c r="K34" s="124" t="n"/>
      <c r="L34" s="321" t="n"/>
      <c r="M34" s="125" t="n"/>
      <c r="N34" s="124" t="n"/>
      <c r="O34" s="124" t="n"/>
      <c r="P34" s="124" t="n"/>
      <c r="Q34" s="125" t="n"/>
      <c r="R34" s="124" t="n"/>
      <c r="S34" s="321" t="n"/>
      <c r="T34" s="321" t="n"/>
      <c r="U34" s="125" t="n"/>
      <c r="V34" s="124" t="n"/>
      <c r="W34" s="124" t="n"/>
      <c r="X34" s="321" t="n"/>
      <c r="Y34" s="125" t="n"/>
      <c r="Z34" s="125" t="n"/>
    </row>
    <row r="35" ht="16.15" customHeight="1" s="721">
      <c r="B35" s="232" t="inlineStr">
        <is>
          <t>Stream</t>
        </is>
      </c>
      <c r="C35" s="233" t="inlineStr">
        <is>
          <t>Level</t>
        </is>
      </c>
      <c r="D35" s="314" t="inlineStr">
        <is>
          <t>Education &amp; Guidance</t>
        </is>
      </c>
      <c r="E35" s="327" t="n"/>
      <c r="F35" s="316" t="inlineStr">
        <is>
          <t>Answer</t>
        </is>
      </c>
      <c r="G35" s="316" t="n"/>
      <c r="H35" s="328" t="n"/>
      <c r="I35" s="278" t="inlineStr">
        <is>
          <t>Rating</t>
        </is>
      </c>
      <c r="J35" s="316" t="inlineStr">
        <is>
          <t>Answer</t>
        </is>
      </c>
      <c r="K35" s="317" t="n"/>
      <c r="L35" s="318" t="n"/>
      <c r="M35" s="278" t="inlineStr">
        <is>
          <t>Rating</t>
        </is>
      </c>
      <c r="N35" s="316" t="inlineStr">
        <is>
          <t>Answer</t>
        </is>
      </c>
      <c r="O35" s="316" t="n"/>
      <c r="P35" s="318" t="n"/>
      <c r="Q35" s="278" t="inlineStr">
        <is>
          <t>Rating</t>
        </is>
      </c>
      <c r="R35" s="316" t="inlineStr">
        <is>
          <t>Answer</t>
        </is>
      </c>
      <c r="S35" s="317" t="n"/>
      <c r="T35" s="318" t="n"/>
      <c r="U35" s="278" t="inlineStr">
        <is>
          <t>Rating</t>
        </is>
      </c>
      <c r="V35" s="316" t="inlineStr">
        <is>
          <t>Answer</t>
        </is>
      </c>
      <c r="W35" s="317" t="n"/>
      <c r="X35" s="318" t="n"/>
      <c r="Y35" s="278" t="inlineStr">
        <is>
          <t>Rating</t>
        </is>
      </c>
      <c r="Z35" s="278" t="inlineStr">
        <is>
          <t>Gap vs Current</t>
        </is>
      </c>
    </row>
    <row r="36" ht="28.15" customHeight="1" s="721">
      <c r="A36" s="513">
        <f>Interview!A46</f>
        <v/>
      </c>
      <c r="B36" s="699">
        <f>INDEX('imp-questions'!D:D, MATCH(A36, 'imp-questions'!A:A, 0))</f>
        <v/>
      </c>
      <c r="C36" s="234">
        <f>INDEX('imp-questions'!E:E, MATCH(A36, 'imp-questions'!A:A, 0))</f>
        <v/>
      </c>
      <c r="D36" s="300">
        <f>INDEX('imp-questions'!F:F, MATCH(A36, 'imp-questions'!A:A, 0))</f>
        <v/>
      </c>
      <c r="E36" s="329">
        <f>CHAR(65+INDEX('imp-questions'!H:H, MATCH(A36, 'imp-questions'!A:A, 0)))</f>
        <v/>
      </c>
      <c r="F36" s="330">
        <f>IF(ISBLANK(Interview!F46),"",Interview!F46)</f>
        <v/>
      </c>
      <c r="G36" s="324">
        <f>IFERROR(INDEX(INDIRECT("Ans" &amp; E36 &amp; "TBL"), MATCH(F36, INDEX(INDIRECT("Ans" &amp; E36 &amp; "TBL"), 0, 1), 0), 2), 0)</f>
        <v/>
      </c>
      <c r="H36" s="331">
        <f>IFERROR(AVERAGE(G36,G40),0)</f>
        <v/>
      </c>
      <c r="I36" s="794">
        <f>SUM(H36,H37,H38)</f>
        <v/>
      </c>
      <c r="J36" s="287">
        <f>F36</f>
        <v/>
      </c>
      <c r="K36" s="332">
        <f>IFERROR(INDEX(INDIRECT("Ans" &amp; E36 &amp; "TBL"), MATCH(J36, INDEX(INDIRECT("Ans" &amp; E36 &amp; "TBL"), 0, 1), 0), 2), 0)</f>
        <v/>
      </c>
      <c r="L36" s="333">
        <f>IFERROR(AVERAGE(K36,K40),0)</f>
        <v/>
      </c>
      <c r="M36" s="794">
        <f>SUM(L36,L37,L38)</f>
        <v/>
      </c>
      <c r="N36" s="287">
        <f>J36</f>
        <v/>
      </c>
      <c r="O36" s="305">
        <f>IFERROR(INDEX(INDIRECT("Ans" &amp; E36 &amp; "TBL"), MATCH(N36, INDEX(INDIRECT("Ans" &amp; E36 &amp; "TBL"), 0, 1), 0), 2), 0)</f>
        <v/>
      </c>
      <c r="P36" s="333">
        <f>IFERROR(AVERAGE(O36,O40),0)</f>
        <v/>
      </c>
      <c r="Q36" s="794">
        <f>SUM(P36,P37,P38)</f>
        <v/>
      </c>
      <c r="R36" s="287">
        <f>N36</f>
        <v/>
      </c>
      <c r="S36" s="135">
        <f>IFERROR(INDEX(INDIRECT("Ans" &amp; E36 &amp; "TBL"), MATCH(R36, INDEX(INDIRECT("Ans" &amp; E36 &amp; "TBL"), 0, 1), 0), 2), 0)</f>
        <v/>
      </c>
      <c r="T36" s="334">
        <f>IFERROR(AVERAGE(S36,S40),0)</f>
        <v/>
      </c>
      <c r="U36" s="794">
        <f>SUM(T36,T37,T38)</f>
        <v/>
      </c>
      <c r="V36" s="287">
        <f>R36</f>
        <v/>
      </c>
      <c r="W36" s="290">
        <f>IFERROR(INDEX(INDIRECT("Ans" &amp; E36 &amp; "TBL"), MATCH(V36, INDEX(INDIRECT("Ans" &amp; E36 &amp; "TBL"), 0, 1), 0), 2), 0)</f>
        <v/>
      </c>
      <c r="X36" s="333">
        <f>IFERROR(AVERAGE(W36,W40),0)</f>
        <v/>
      </c>
      <c r="Y36" s="794">
        <f>SUM(X36,X37,X38)</f>
        <v/>
      </c>
      <c r="Z36" s="794">
        <f>SUM(Y36,Y37,Y38)</f>
        <v/>
      </c>
    </row>
    <row r="37" ht="28.15" customHeight="1" s="721">
      <c r="A37" s="513">
        <f>Interview!A48</f>
        <v/>
      </c>
      <c r="B37" s="788" t="n"/>
      <c r="C37" s="234">
        <f>INDEX('imp-questions'!E:E, MATCH(A37, 'imp-questions'!A:A, 0))</f>
        <v/>
      </c>
      <c r="D37" s="300">
        <f>INDEX('imp-questions'!F:F, MATCH(A37, 'imp-questions'!A:A, 0))</f>
        <v/>
      </c>
      <c r="E37" s="329">
        <f>CHAR(65+INDEX('imp-questions'!H:H, MATCH(A37, 'imp-questions'!A:A, 0)))</f>
        <v/>
      </c>
      <c r="F37" s="335">
        <f>IF(ISBLANK(Interview!F48),"",Interview!F48)</f>
        <v/>
      </c>
      <c r="G37" s="324">
        <f>IFERROR(INDEX(INDIRECT("Ans" &amp; E37 &amp; "TBL"), MATCH(F37, INDEX(INDIRECT("Ans" &amp; E37 &amp; "TBL"), 0, 1), 0), 2), 0)</f>
        <v/>
      </c>
      <c r="H37" s="336">
        <f>IFERROR(AVERAGE(G37,G41),0)</f>
        <v/>
      </c>
      <c r="I37" s="792" t="n"/>
      <c r="J37" s="287">
        <f>F37</f>
        <v/>
      </c>
      <c r="K37" s="305">
        <f>IFERROR(INDEX(INDIRECT("Ans" &amp; E37 &amp; "TBL"), MATCH(J37, INDEX(INDIRECT("Ans" &amp; E37 &amp; "TBL"), 0, 1), 0), 2), 0)</f>
        <v/>
      </c>
      <c r="L37" s="337">
        <f>IFERROR(AVERAGE(K37,K41),0)</f>
        <v/>
      </c>
      <c r="M37" s="792" t="n"/>
      <c r="N37" s="287">
        <f>J37</f>
        <v/>
      </c>
      <c r="O37" s="305">
        <f>IFERROR(INDEX(INDIRECT("Ans" &amp; E37 &amp; "TBL"), MATCH(N37, INDEX(INDIRECT("Ans" &amp; E37 &amp; "TBL"), 0, 1), 0), 2), 0)</f>
        <v/>
      </c>
      <c r="P37" s="337">
        <f>IFERROR(AVERAGE(O37,O41),0)</f>
        <v/>
      </c>
      <c r="Q37" s="792" t="n"/>
      <c r="R37" s="287">
        <f>N37</f>
        <v/>
      </c>
      <c r="S37" s="135">
        <f>IFERROR(INDEX(INDIRECT("Ans" &amp; E37 &amp; "TBL"), MATCH(R37, INDEX(INDIRECT("Ans" &amp; E37 &amp; "TBL"), 0, 1), 0), 2), 0)</f>
        <v/>
      </c>
      <c r="T37" s="338">
        <f>IFERROR(AVERAGE(S37,S41),0)</f>
        <v/>
      </c>
      <c r="U37" s="792" t="n"/>
      <c r="V37" s="287">
        <f>R37</f>
        <v/>
      </c>
      <c r="W37" s="295">
        <f>IFERROR(INDEX(INDIRECT("Ans" &amp; E37 &amp; "TBL"), MATCH(V37, INDEX(INDIRECT("Ans" &amp; E37 &amp; "TBL"), 0, 1), 0), 2), 0)</f>
        <v/>
      </c>
      <c r="X37" s="337">
        <f>IFERROR(AVERAGE(W37,W41),0)</f>
        <v/>
      </c>
      <c r="Y37" s="792" t="n"/>
      <c r="Z37" s="792" t="n"/>
    </row>
    <row r="38" ht="28.15" customHeight="1" s="721">
      <c r="A38" s="513">
        <f>Interview!A50</f>
        <v/>
      </c>
      <c r="B38" s="790" t="n"/>
      <c r="C38" s="234">
        <f>INDEX('imp-questions'!E:E, MATCH(A38, 'imp-questions'!A:A, 0))</f>
        <v/>
      </c>
      <c r="D38" s="296">
        <f>INDEX('imp-questions'!F:F, MATCH(A38, 'imp-questions'!A:A, 0))</f>
        <v/>
      </c>
      <c r="E38" s="329">
        <f>CHAR(65+INDEX('imp-questions'!H:H, MATCH(A38, 'imp-questions'!A:A, 0)))</f>
        <v/>
      </c>
      <c r="F38" s="335">
        <f>IF(ISBLANK(Interview!F50),"",Interview!F50)</f>
        <v/>
      </c>
      <c r="G38" s="324">
        <f>IFERROR(INDEX(INDIRECT("Ans" &amp; E38 &amp; "TBL"), MATCH(F38, INDEX(INDIRECT("Ans" &amp; E38 &amp; "TBL"), 0, 1), 0), 2), 0)</f>
        <v/>
      </c>
      <c r="H38" s="336">
        <f>IFERROR(AVERAGE(G38,G42),0)</f>
        <v/>
      </c>
      <c r="I38" s="792" t="n"/>
      <c r="J38" s="287">
        <f>F38</f>
        <v/>
      </c>
      <c r="K38" s="339">
        <f>IFERROR(INDEX(INDIRECT("Ans" &amp; E38 &amp; "TBL"), MATCH(J38, INDEX(INDIRECT("Ans" &amp; E38 &amp; "TBL"), 0, 1), 0), 2), 0)</f>
        <v/>
      </c>
      <c r="L38" s="337">
        <f>IFERROR(AVERAGE(K38,K42),0)</f>
        <v/>
      </c>
      <c r="M38" s="792" t="n"/>
      <c r="N38" s="287">
        <f>J38</f>
        <v/>
      </c>
      <c r="O38" s="305">
        <f>IFERROR(INDEX(INDIRECT("Ans" &amp; E38 &amp; "TBL"), MATCH(N38, INDEX(INDIRECT("Ans" &amp; E38 &amp; "TBL"), 0, 1), 0), 2), 0)</f>
        <v/>
      </c>
      <c r="P38" s="337">
        <f>IFERROR(AVERAGE(O38,O42),0)</f>
        <v/>
      </c>
      <c r="Q38" s="792" t="n"/>
      <c r="R38" s="287">
        <f>N38</f>
        <v/>
      </c>
      <c r="S38" s="135">
        <f>IFERROR(INDEX(INDIRECT("Ans" &amp; E38 &amp; "TBL"), MATCH(R38, INDEX(INDIRECT("Ans" &amp; E38 &amp; "TBL"), 0, 1), 0), 2), 0)</f>
        <v/>
      </c>
      <c r="T38" s="338">
        <f>IFERROR(AVERAGE(S38,S42),0)</f>
        <v/>
      </c>
      <c r="U38" s="792" t="n"/>
      <c r="V38" s="287">
        <f>R38</f>
        <v/>
      </c>
      <c r="W38" s="299">
        <f>IFERROR(INDEX(INDIRECT("Ans" &amp; E38 &amp; "TBL"), MATCH(V38, INDEX(INDIRECT("Ans" &amp; E38 &amp; "TBL"), 0, 1), 0), 2), 0)</f>
        <v/>
      </c>
      <c r="X38" s="337">
        <f>IFERROR(AVERAGE(W38,W42),0)</f>
        <v/>
      </c>
      <c r="Y38" s="792" t="n"/>
      <c r="Z38" s="792" t="n"/>
    </row>
    <row r="39" ht="12.95" customHeight="1" s="721">
      <c r="B39" s="235" t="n"/>
      <c r="C39" s="236" t="n"/>
      <c r="D39" s="125" t="n"/>
      <c r="E39" s="153" t="n"/>
      <c r="F39" s="125" t="n"/>
      <c r="G39" s="125" t="n"/>
      <c r="H39" s="125" t="n"/>
      <c r="I39" s="792" t="n"/>
      <c r="J39" s="125" t="n"/>
      <c r="K39" s="153" t="n"/>
      <c r="L39" s="153" t="n"/>
      <c r="M39" s="792" t="n"/>
      <c r="N39" s="125" t="n"/>
      <c r="O39" s="153" t="n"/>
      <c r="P39" s="153" t="n"/>
      <c r="Q39" s="792" t="n"/>
      <c r="R39" s="125" t="n"/>
      <c r="S39" s="153" t="n"/>
      <c r="T39" s="153" t="n"/>
      <c r="U39" s="792" t="n"/>
      <c r="V39" s="125" t="n"/>
      <c r="W39" s="153" t="n"/>
      <c r="X39" s="153" t="n"/>
      <c r="Y39" s="792" t="n"/>
      <c r="Z39" s="792" t="n"/>
    </row>
    <row r="40" ht="28.15" customHeight="1" s="721">
      <c r="A40" s="513">
        <f>Interview!A53</f>
        <v/>
      </c>
      <c r="B40" s="699">
        <f>INDEX('imp-questions'!D:D, MATCH(A40, 'imp-questions'!A:A, 0))</f>
        <v/>
      </c>
      <c r="C40" s="234">
        <f>INDEX('imp-questions'!E:E, MATCH(A40, 'imp-questions'!A:A, 0))</f>
        <v/>
      </c>
      <c r="D40" s="300">
        <f>INDEX('imp-questions'!F:F, MATCH(A40, 'imp-questions'!A:A, 0))</f>
        <v/>
      </c>
      <c r="E40" s="329">
        <f>CHAR(65+INDEX('imp-questions'!H:H, MATCH(A40, 'imp-questions'!A:A, 0)))</f>
        <v/>
      </c>
      <c r="F40" s="330">
        <f>IF(ISBLANK(Interview!F53),"",Interview!F53)</f>
        <v/>
      </c>
      <c r="G40" s="324">
        <f>IFERROR(INDEX(INDIRECT("Ans" &amp; E40 &amp; "TBL"), MATCH(F40, INDEX(INDIRECT("Ans" &amp; E40 &amp; "TBL"), 0, 1), 0), 2), 0)</f>
        <v/>
      </c>
      <c r="H40" s="340" t="n"/>
      <c r="I40" s="792" t="n"/>
      <c r="J40" s="287">
        <f>F40</f>
        <v/>
      </c>
      <c r="K40" s="332">
        <f>IFERROR(INDEX(INDIRECT("Ans" &amp; E40 &amp; "TBL"), MATCH(J40, INDEX(INDIRECT("Ans" &amp; E40 &amp; "TBL"), 0, 1), 0), 2), 0)</f>
        <v/>
      </c>
      <c r="L40" s="323" t="n"/>
      <c r="M40" s="792" t="n"/>
      <c r="N40" s="287">
        <f>J40</f>
        <v/>
      </c>
      <c r="O40" s="341">
        <f>IFERROR(INDEX(INDIRECT("Ans" &amp; E40 &amp; "TBL"), MATCH(N40, INDEX(INDIRECT("Ans" &amp; E40 &amp; "TBL"), 0, 1), 0), 2), 0)</f>
        <v/>
      </c>
      <c r="P40" s="342" t="n"/>
      <c r="Q40" s="792" t="n"/>
      <c r="R40" s="287">
        <f>N40</f>
        <v/>
      </c>
      <c r="S40" s="135">
        <f>IFERROR(INDEX(INDIRECT("Ans" &amp; E40 &amp; "TBL"), MATCH(R40, INDEX(INDIRECT("Ans" &amp; E40 &amp; "TBL"), 0, 1), 0), 2), 0)</f>
        <v/>
      </c>
      <c r="T40" s="326" t="n"/>
      <c r="U40" s="792" t="n"/>
      <c r="V40" s="287">
        <f>R40</f>
        <v/>
      </c>
      <c r="W40" s="343">
        <f>IFERROR(INDEX(INDIRECT("Ans" &amp; E40 &amp; "TBL"), MATCH(V40, INDEX(INDIRECT("Ans" &amp; E40 &amp; "TBL"), 0, 1), 0), 2), 0)</f>
        <v/>
      </c>
      <c r="X40" s="342" t="n"/>
      <c r="Y40" s="792" t="n"/>
      <c r="Z40" s="792" t="n"/>
    </row>
    <row r="41" ht="28.15" customHeight="1" s="721">
      <c r="A41" s="513">
        <f>Interview!A55</f>
        <v/>
      </c>
      <c r="B41" s="788" t="n"/>
      <c r="C41" s="234">
        <f>INDEX('imp-questions'!E:E, MATCH(A41, 'imp-questions'!A:A, 0))</f>
        <v/>
      </c>
      <c r="D41" s="300">
        <f>INDEX('imp-questions'!F:F, MATCH(A41, 'imp-questions'!A:A, 0))</f>
        <v/>
      </c>
      <c r="E41" s="329">
        <f>CHAR(65+INDEX('imp-questions'!H:H, MATCH(A41, 'imp-questions'!A:A, 0)))</f>
        <v/>
      </c>
      <c r="F41" s="335">
        <f>IF(ISBLANK(Interview!F55),"",Interview!F55)</f>
        <v/>
      </c>
      <c r="G41" s="324">
        <f>IFERROR(INDEX(INDIRECT("Ans" &amp; E41 &amp; "TBL"), MATCH(F41, INDEX(INDIRECT("Ans" &amp; E41 &amp; "TBL"), 0, 1), 0), 2), 0)</f>
        <v/>
      </c>
      <c r="H41" s="340" t="n"/>
      <c r="I41" s="792" t="n"/>
      <c r="J41" s="287">
        <f>F41</f>
        <v/>
      </c>
      <c r="K41" s="305">
        <f>IFERROR(INDEX(INDIRECT("Ans" &amp; E41 &amp; "TBL"), MATCH(J41, INDEX(INDIRECT("Ans" &amp; E41 &amp; "TBL"), 0, 1), 0), 2), 0)</f>
        <v/>
      </c>
      <c r="L41" s="308" t="n"/>
      <c r="M41" s="792" t="n"/>
      <c r="N41" s="287">
        <f>J41</f>
        <v/>
      </c>
      <c r="O41" s="344">
        <f>IFERROR(INDEX(INDIRECT("Ans" &amp; E41 &amp; "TBL"), MATCH(N41, INDEX(INDIRECT("Ans" &amp; E41 &amp; "TBL"), 0, 1), 0), 2), 0)</f>
        <v/>
      </c>
      <c r="P41" s="345" t="n"/>
      <c r="Q41" s="792" t="n"/>
      <c r="R41" s="287">
        <f>N41</f>
        <v/>
      </c>
      <c r="S41" s="135">
        <f>IFERROR(INDEX(INDIRECT("Ans" &amp; E41 &amp; "TBL"), MATCH(R41, INDEX(INDIRECT("Ans" &amp; E41 &amp; "TBL"), 0, 1), 0), 2), 0)</f>
        <v/>
      </c>
      <c r="T41" s="309" t="n"/>
      <c r="U41" s="792" t="n"/>
      <c r="V41" s="287">
        <f>R41</f>
        <v/>
      </c>
      <c r="W41" s="346">
        <f>IFERROR(INDEX(INDIRECT("Ans" &amp; E41 &amp; "TBL"), MATCH(V41, INDEX(INDIRECT("Ans" &amp; E41 &amp; "TBL"), 0, 1), 0), 2), 0)</f>
        <v/>
      </c>
      <c r="X41" s="345" t="n"/>
      <c r="Y41" s="792" t="n"/>
      <c r="Z41" s="792" t="n"/>
    </row>
    <row r="42" ht="28.15" customHeight="1" s="721">
      <c r="A42" s="513">
        <f>Interview!A57</f>
        <v/>
      </c>
      <c r="B42" s="790" t="n"/>
      <c r="C42" s="234">
        <f>INDEX('imp-questions'!E:E, MATCH(A42, 'imp-questions'!A:A, 0))</f>
        <v/>
      </c>
      <c r="D42" s="296">
        <f>INDEX('imp-questions'!F:F, MATCH(A42, 'imp-questions'!A:A, 0))</f>
        <v/>
      </c>
      <c r="E42" s="329">
        <f>CHAR(65+INDEX('imp-questions'!H:H, MATCH(A42, 'imp-questions'!A:A, 0)))</f>
        <v/>
      </c>
      <c r="F42" s="335">
        <f>IF(ISBLANK(Interview!F57),"",Interview!F57)</f>
        <v/>
      </c>
      <c r="G42" s="324">
        <f>IFERROR(INDEX(INDIRECT("Ans" &amp; E42 &amp; "TBL"), MATCH(F42, INDEX(INDIRECT("Ans" &amp; E42 &amp; "TBL"), 0, 1), 0), 2), 0)</f>
        <v/>
      </c>
      <c r="H42" s="340" t="n"/>
      <c r="I42" s="762" t="n"/>
      <c r="J42" s="287">
        <f>F42</f>
        <v/>
      </c>
      <c r="K42" s="339">
        <f>IFERROR(INDEX(INDIRECT("Ans" &amp; E42 &amp; "TBL"), MATCH(J42, INDEX(INDIRECT("Ans" &amp; E42 &amp; "TBL"), 0, 1), 0), 2), 0)</f>
        <v/>
      </c>
      <c r="L42" s="311" t="n"/>
      <c r="M42" s="762" t="n"/>
      <c r="N42" s="287">
        <f>J42</f>
        <v/>
      </c>
      <c r="O42" s="347">
        <f>IFERROR(INDEX(INDIRECT("Ans" &amp; E42 &amp; "TBL"), MATCH(N42, INDEX(INDIRECT("Ans" &amp; E42 &amp; "TBL"), 0, 1), 0), 2), 0)</f>
        <v/>
      </c>
      <c r="P42" s="348" t="n"/>
      <c r="Q42" s="762" t="n"/>
      <c r="R42" s="287">
        <f>N42</f>
        <v/>
      </c>
      <c r="S42" s="135">
        <f>IFERROR(INDEX(INDIRECT("Ans" &amp; E42 &amp; "TBL"), MATCH(R42, INDEX(INDIRECT("Ans" &amp; E42 &amp; "TBL"), 0, 1), 0), 2), 0)</f>
        <v/>
      </c>
      <c r="T42" s="312" t="n"/>
      <c r="U42" s="762" t="n"/>
      <c r="V42" s="287">
        <f>R42</f>
        <v/>
      </c>
      <c r="W42" s="349">
        <f>IFERROR(INDEX(INDIRECT("Ans" &amp; E42 &amp; "TBL"), MATCH(V42, INDEX(INDIRECT("Ans" &amp; E42 &amp; "TBL"), 0, 1), 0), 2), 0)</f>
        <v/>
      </c>
      <c r="X42" s="348" t="n"/>
      <c r="Y42" s="762" t="n"/>
      <c r="Z42" s="762" t="n"/>
    </row>
    <row r="43" ht="12.95" customHeight="1" s="721">
      <c r="B43" s="235" t="n"/>
      <c r="C43" s="236" t="n"/>
      <c r="D43" s="125" t="n"/>
      <c r="E43" s="125" t="n"/>
      <c r="F43" s="125" t="n"/>
      <c r="G43" s="125" t="n"/>
      <c r="H43" s="125" t="n"/>
      <c r="I43" s="125" t="n"/>
      <c r="J43" s="125" t="n"/>
      <c r="K43" s="125" t="n"/>
      <c r="L43" s="125" t="n"/>
      <c r="M43" s="125" t="n"/>
      <c r="N43" s="125" t="n"/>
      <c r="O43" s="125" t="n"/>
      <c r="P43" s="125" t="n"/>
      <c r="Q43" s="125" t="n"/>
      <c r="R43" s="125" t="n"/>
      <c r="S43" s="313" t="n"/>
      <c r="T43" s="125" t="n"/>
      <c r="U43" s="125" t="n"/>
      <c r="V43" s="125" t="n"/>
      <c r="W43" s="125" t="n"/>
      <c r="X43" s="125" t="n"/>
      <c r="Y43" s="125" t="n"/>
      <c r="Z43" s="125" t="n"/>
    </row>
    <row r="44" ht="21.75" customHeight="1" s="721">
      <c r="B44" s="704" t="inlineStr">
        <is>
          <t>Design</t>
        </is>
      </c>
      <c r="C44" s="777" t="n"/>
      <c r="D44" s="777" t="n"/>
      <c r="E44" s="350" t="n"/>
      <c r="F44" s="795" t="inlineStr">
        <is>
          <t>Current</t>
        </is>
      </c>
      <c r="G44" s="777" t="n"/>
      <c r="H44" s="777" t="n"/>
      <c r="I44" s="777" t="n"/>
      <c r="J44" s="655" t="inlineStr">
        <is>
          <t>Phase 1</t>
        </is>
      </c>
      <c r="K44" s="777" t="n"/>
      <c r="L44" s="777" t="n"/>
      <c r="M44" s="796" t="n"/>
      <c r="N44" s="655" t="inlineStr">
        <is>
          <t>Phase 2</t>
        </is>
      </c>
      <c r="O44" s="777" t="n"/>
      <c r="P44" s="777" t="n"/>
      <c r="Q44" s="796" t="n"/>
      <c r="R44" s="655" t="inlineStr">
        <is>
          <t>Phase 3</t>
        </is>
      </c>
      <c r="S44" s="777" t="n"/>
      <c r="T44" s="777" t="n"/>
      <c r="U44" s="796" t="n"/>
      <c r="V44" s="653" t="inlineStr">
        <is>
          <t>Phase 4</t>
        </is>
      </c>
      <c r="W44" s="738" t="n"/>
      <c r="X44" s="738" t="n"/>
      <c r="Y44" s="738" t="n"/>
      <c r="Z44" s="738" t="n"/>
    </row>
    <row r="45" ht="16.15" customHeight="1" s="721">
      <c r="B45" s="239" t="inlineStr">
        <is>
          <t>Stream</t>
        </is>
      </c>
      <c r="C45" s="240" t="inlineStr">
        <is>
          <t>Level</t>
        </is>
      </c>
      <c r="D45" s="239" t="inlineStr">
        <is>
          <t>Threat Assessment</t>
        </is>
      </c>
      <c r="E45" s="351" t="n"/>
      <c r="F45" s="352" t="inlineStr">
        <is>
          <t>Answer</t>
        </is>
      </c>
      <c r="G45" s="352" t="n"/>
      <c r="H45" s="353" t="n"/>
      <c r="I45" s="354" t="inlineStr">
        <is>
          <t>Rating</t>
        </is>
      </c>
      <c r="J45" s="352" t="inlineStr">
        <is>
          <t>Answer</t>
        </is>
      </c>
      <c r="K45" s="352" t="n"/>
      <c r="L45" s="353" t="n"/>
      <c r="M45" s="354" t="inlineStr">
        <is>
          <t>Rating</t>
        </is>
      </c>
      <c r="N45" s="352" t="inlineStr">
        <is>
          <t>Answer</t>
        </is>
      </c>
      <c r="O45" s="355" t="n"/>
      <c r="P45" s="356" t="n"/>
      <c r="Q45" s="354" t="inlineStr">
        <is>
          <t>Rating</t>
        </is>
      </c>
      <c r="R45" s="352" t="inlineStr">
        <is>
          <t>Answer</t>
        </is>
      </c>
      <c r="S45" s="355" t="n"/>
      <c r="T45" s="356" t="n"/>
      <c r="U45" s="354" t="inlineStr">
        <is>
          <t>Rating</t>
        </is>
      </c>
      <c r="V45" s="352" t="inlineStr">
        <is>
          <t>Answer</t>
        </is>
      </c>
      <c r="W45" s="355" t="n"/>
      <c r="X45" s="356" t="n"/>
      <c r="Y45" s="354" t="inlineStr">
        <is>
          <t>Rating</t>
        </is>
      </c>
      <c r="Z45" s="354" t="inlineStr">
        <is>
          <t>Gap vs Current</t>
        </is>
      </c>
    </row>
    <row r="46" ht="28.15" customHeight="1" s="721">
      <c r="A46" s="513">
        <f>Interview!A61</f>
        <v/>
      </c>
      <c r="B46" s="684">
        <f>INDEX('imp-questions'!D:D, MATCH(A46, 'imp-questions'!A:A, 0))</f>
        <v/>
      </c>
      <c r="C46" s="241">
        <f>INDEX('imp-questions'!E:E, MATCH(A46, 'imp-questions'!A:A, 0))</f>
        <v/>
      </c>
      <c r="D46" s="300">
        <f>INDEX('imp-questions'!F:F, MATCH(A46, 'imp-questions'!A:A, 0))</f>
        <v/>
      </c>
      <c r="E46" s="329">
        <f>CHAR(65+INDEX('imp-questions'!H:H, MATCH(A46, 'imp-questions'!A:A, 0)))</f>
        <v/>
      </c>
      <c r="F46" s="357">
        <f>IF(ISBLANK(Interview!F61),"",Interview!F61)</f>
        <v/>
      </c>
      <c r="G46" s="324">
        <f>IFERROR(INDEX(INDIRECT("Ans" &amp; E46 &amp; "TBL"), MATCH(F46, INDEX(INDIRECT("Ans" &amp; E46 &amp; "TBL"), 0, 1), 0), 2), 0)</f>
        <v/>
      </c>
      <c r="H46" s="331">
        <f>IFERROR(AVERAGE(G46,G50),0)</f>
        <v/>
      </c>
      <c r="I46" s="641">
        <f>SUM(H46:H48)</f>
        <v/>
      </c>
      <c r="J46" s="304">
        <f>F46</f>
        <v/>
      </c>
      <c r="K46" s="324">
        <f>IFERROR(INDEX(INDIRECT("Ans" &amp; E46 &amp; "TBL"), MATCH(J46, INDEX(INDIRECT("Ans" &amp; E46 &amp; "TBL"), 0, 1), 0), 2), 0)</f>
        <v/>
      </c>
      <c r="L46" s="331">
        <f>IFERROR(AVERAGE(K46,K50),0)</f>
        <v/>
      </c>
      <c r="M46" s="641">
        <f>SUM(L46:L48)</f>
        <v/>
      </c>
      <c r="N46" s="304">
        <f>J46</f>
        <v/>
      </c>
      <c r="O46" s="341">
        <f>IFERROR(INDEX(INDIRECT("Ans" &amp; E46 &amp; "TBL"), MATCH(N46, INDEX(INDIRECT("Ans" &amp; E46 &amp; "TBL"), 0, 1), 0), 2), 0)</f>
        <v/>
      </c>
      <c r="P46" s="358">
        <f>IFERROR(AVERAGE(O46,O50),0)</f>
        <v/>
      </c>
      <c r="Q46" s="641">
        <f>SUM(P46:P48)</f>
        <v/>
      </c>
      <c r="R46" s="304">
        <f>N46</f>
        <v/>
      </c>
      <c r="S46" s="135">
        <f>IFERROR(INDEX(INDIRECT("Ans" &amp; E46 &amp; "TBL"), MATCH(R46, INDEX(INDIRECT("Ans" &amp; E46 &amp; "TBL"), 0, 1), 0), 2), 0)</f>
        <v/>
      </c>
      <c r="T46" s="359">
        <f>IFERROR(AVERAGE(S46,S50),0)</f>
        <v/>
      </c>
      <c r="U46" s="641">
        <f>SUM(T46:T48)</f>
        <v/>
      </c>
      <c r="V46" s="304">
        <f>R46</f>
        <v/>
      </c>
      <c r="W46" s="343">
        <f>IFERROR(INDEX(INDIRECT("Ans" &amp; E46 &amp; "TBL"), MATCH(V46, INDEX(INDIRECT("Ans" &amp; E46 &amp; "TBL"), 0, 1), 0), 2), 0)</f>
        <v/>
      </c>
      <c r="X46" s="358">
        <f>IFERROR(AVERAGE(W46,W50),0)</f>
        <v/>
      </c>
      <c r="Y46" s="641">
        <f>SUM(X46:X48)</f>
        <v/>
      </c>
      <c r="Z46" s="641">
        <f>SUM(Y46:Y48)</f>
        <v/>
      </c>
    </row>
    <row r="47" ht="28.15" customHeight="1" s="721">
      <c r="A47" s="513">
        <f>Interview!A63</f>
        <v/>
      </c>
      <c r="B47" s="788" t="n"/>
      <c r="C47" s="241">
        <f>INDEX('imp-questions'!E:E, MATCH(A47, 'imp-questions'!A:A, 0))</f>
        <v/>
      </c>
      <c r="D47" s="300">
        <f>INDEX('imp-questions'!F:F, MATCH(A47, 'imp-questions'!A:A, 0))</f>
        <v/>
      </c>
      <c r="E47" s="329">
        <f>CHAR(65+INDEX('imp-questions'!H:H, MATCH(A47, 'imp-questions'!A:A, 0)))</f>
        <v/>
      </c>
      <c r="F47" s="330">
        <f>IF(ISBLANK(Interview!F63),"",Interview!F63)</f>
        <v/>
      </c>
      <c r="G47" s="324">
        <f>IFERROR(INDEX(INDIRECT("Ans" &amp; E47 &amp; "TBL"), MATCH(F47, INDEX(INDIRECT("Ans" &amp; E47 &amp; "TBL"), 0, 1), 0), 2), 0)</f>
        <v/>
      </c>
      <c r="H47" s="331">
        <f>IFERROR(AVERAGE(G47,G51),0)</f>
        <v/>
      </c>
      <c r="I47" s="792" t="n"/>
      <c r="J47" s="304">
        <f>F47</f>
        <v/>
      </c>
      <c r="K47" s="324">
        <f>IFERROR(INDEX(INDIRECT("Ans" &amp; E47 &amp; "TBL"), MATCH(J47, INDEX(INDIRECT("Ans" &amp; E47 &amp; "TBL"), 0, 1), 0), 2), 0)</f>
        <v/>
      </c>
      <c r="L47" s="331">
        <f>IFERROR(AVERAGE(K47,K51),0)</f>
        <v/>
      </c>
      <c r="M47" s="792" t="n"/>
      <c r="N47" s="304">
        <f>J47</f>
        <v/>
      </c>
      <c r="O47" s="344">
        <f>IFERROR(INDEX(INDIRECT("Ans" &amp; E47 &amp; "TBL"), MATCH(N47, INDEX(INDIRECT("Ans" &amp; E47 &amp; "TBL"), 0, 1), 0), 2), 0)</f>
        <v/>
      </c>
      <c r="P47" s="360">
        <f>IFERROR(AVERAGE(O47,O51),0)</f>
        <v/>
      </c>
      <c r="Q47" s="792" t="n"/>
      <c r="R47" s="304">
        <f>N47</f>
        <v/>
      </c>
      <c r="S47" s="135">
        <f>IFERROR(INDEX(INDIRECT("Ans" &amp; E47 &amp; "TBL"), MATCH(R47, INDEX(INDIRECT("Ans" &amp; E47 &amp; "TBL"), 0, 1), 0), 2), 0)</f>
        <v/>
      </c>
      <c r="T47" s="361">
        <f>IFERROR(AVERAGE(S47,S51),0)</f>
        <v/>
      </c>
      <c r="U47" s="792" t="n"/>
      <c r="V47" s="304">
        <f>R47</f>
        <v/>
      </c>
      <c r="W47" s="346">
        <f>IFERROR(INDEX(INDIRECT("Ans" &amp; E47 &amp; "TBL"), MATCH(V47, INDEX(INDIRECT("Ans" &amp; E47 &amp; "TBL"), 0, 1), 0), 2), 0)</f>
        <v/>
      </c>
      <c r="X47" s="360">
        <f>IFERROR(AVERAGE(W47,W51),0)</f>
        <v/>
      </c>
      <c r="Y47" s="792" t="n"/>
      <c r="Z47" s="792" t="n"/>
    </row>
    <row r="48" ht="28.15" customHeight="1" s="721">
      <c r="A48" s="513">
        <f>Interview!A65</f>
        <v/>
      </c>
      <c r="B48" s="790" t="n"/>
      <c r="C48" s="241">
        <f>INDEX('imp-questions'!E:E, MATCH(A48, 'imp-questions'!A:A, 0))</f>
        <v/>
      </c>
      <c r="D48" s="296">
        <f>INDEX('imp-questions'!F:F, MATCH(A48, 'imp-questions'!A:A, 0))</f>
        <v/>
      </c>
      <c r="E48" s="329">
        <f>CHAR(65+INDEX('imp-questions'!H:H, MATCH(A48, 'imp-questions'!A:A, 0)))</f>
        <v/>
      </c>
      <c r="F48" s="287">
        <f>IF(ISBLANK(Interview!F65),"",Interview!F65)</f>
        <v/>
      </c>
      <c r="G48" s="362">
        <f>IFERROR(INDEX(INDIRECT("Ans" &amp; E48 &amp; "TBL"), MATCH(F48, INDEX(INDIRECT("Ans" &amp; E48 &amp; "TBL"), 0, 1), 0), 2), 0)</f>
        <v/>
      </c>
      <c r="H48" s="363">
        <f>IFERROR(AVERAGE(G48,G52),0)</f>
        <v/>
      </c>
      <c r="I48" s="792" t="n"/>
      <c r="J48" s="304">
        <f>F48</f>
        <v/>
      </c>
      <c r="K48" s="285">
        <f>IFERROR(INDEX(INDIRECT("Ans" &amp; E48 &amp; "TBL"), MATCH(J48, INDEX(INDIRECT("Ans" &amp; E48 &amp; "TBL"), 0, 1), 0), 2), 0)</f>
        <v/>
      </c>
      <c r="L48" s="333">
        <f>IFERROR(AVERAGE(K48,K52),0)</f>
        <v/>
      </c>
      <c r="M48" s="792" t="n"/>
      <c r="N48" s="304">
        <f>J48</f>
        <v/>
      </c>
      <c r="O48" s="347">
        <f>IFERROR(INDEX(INDIRECT("Ans" &amp; E48 &amp; "TBL"), MATCH(N48, INDEX(INDIRECT("Ans" &amp; E48 &amp; "TBL"), 0, 1), 0), 2), 0)</f>
        <v/>
      </c>
      <c r="P48" s="364">
        <f>IFERROR(AVERAGE(O48,O52),0)</f>
        <v/>
      </c>
      <c r="Q48" s="792" t="n"/>
      <c r="R48" s="304">
        <f>N48</f>
        <v/>
      </c>
      <c r="S48" s="135">
        <f>IFERROR(INDEX(INDIRECT("Ans" &amp; E48 &amp; "TBL"), MATCH(R48, INDEX(INDIRECT("Ans" &amp; E48 &amp; "TBL"), 0, 1), 0), 2), 0)</f>
        <v/>
      </c>
      <c r="T48" s="365">
        <f>IFERROR(AVERAGE(S48,S52),0)</f>
        <v/>
      </c>
      <c r="U48" s="792" t="n"/>
      <c r="V48" s="304">
        <f>R48</f>
        <v/>
      </c>
      <c r="W48" s="349">
        <f>IFERROR(INDEX(INDIRECT("Ans" &amp; E48 &amp; "TBL"), MATCH(V48, INDEX(INDIRECT("Ans" &amp; E48 &amp; "TBL"), 0, 1), 0), 2), 0)</f>
        <v/>
      </c>
      <c r="X48" s="364">
        <f>IFERROR(AVERAGE(W48,W52),0)</f>
        <v/>
      </c>
      <c r="Y48" s="792" t="n"/>
      <c r="Z48" s="792" t="n"/>
    </row>
    <row r="49" ht="12.95" customHeight="1" s="721">
      <c r="B49" s="235" t="n"/>
      <c r="C49" s="236" t="n"/>
      <c r="D49" s="125" t="n"/>
      <c r="E49" s="153" t="n"/>
      <c r="F49" s="125" t="n"/>
      <c r="G49" s="153" t="n"/>
      <c r="H49" s="153" t="n"/>
      <c r="I49" s="792" t="n"/>
      <c r="J49" s="125" t="n"/>
      <c r="K49" s="153" t="n"/>
      <c r="L49" s="153" t="n"/>
      <c r="M49" s="792" t="n"/>
      <c r="N49" s="125" t="n"/>
      <c r="O49" s="153" t="n"/>
      <c r="P49" s="153" t="n"/>
      <c r="Q49" s="792" t="n"/>
      <c r="R49" s="125" t="n"/>
      <c r="S49" s="153" t="n"/>
      <c r="T49" s="153" t="n"/>
      <c r="U49" s="792" t="n"/>
      <c r="V49" s="125" t="n"/>
      <c r="W49" s="153" t="n"/>
      <c r="X49" s="153" t="n"/>
      <c r="Y49" s="792" t="n"/>
      <c r="Z49" s="792" t="n"/>
    </row>
    <row r="50" ht="28.15" customHeight="1" s="721">
      <c r="A50" s="513">
        <f>Interview!A68</f>
        <v/>
      </c>
      <c r="B50" s="684">
        <f>INDEX('imp-questions'!D:D, MATCH(A50, 'imp-questions'!A:A, 0))</f>
        <v/>
      </c>
      <c r="C50" s="241">
        <f>INDEX('imp-questions'!E:E, MATCH(A50, 'imp-questions'!A:A, 0))</f>
        <v/>
      </c>
      <c r="D50" s="300">
        <f>INDEX('imp-questions'!F:F, MATCH(A50, 'imp-questions'!A:A, 0))</f>
        <v/>
      </c>
      <c r="E50" s="329">
        <f>CHAR(65+INDEX('imp-questions'!H:H, MATCH(A50, 'imp-questions'!A:A, 0)))</f>
        <v/>
      </c>
      <c r="F50" s="287">
        <f>IF(ISBLANK(Interview!F68),"",Interview!F68)</f>
        <v/>
      </c>
      <c r="G50" s="366">
        <f>IFERROR(INDEX(INDIRECT("Ans" &amp; E50 &amp; "TBL"), MATCH(F50, INDEX(INDIRECT("Ans" &amp; E50 &amp; "TBL"), 0, 1), 0), 2), 0)</f>
        <v/>
      </c>
      <c r="H50" s="367" t="n"/>
      <c r="I50" s="792" t="n"/>
      <c r="J50" s="304">
        <f>F50</f>
        <v/>
      </c>
      <c r="K50" s="332">
        <f>IFERROR(INDEX(INDIRECT("Ans" &amp; E50 &amp; "TBL"), MATCH(J50, INDEX(INDIRECT("Ans" &amp; E50 &amp; "TBL"), 0, 1), 0), 2), 0)</f>
        <v/>
      </c>
      <c r="L50" s="323" t="n"/>
      <c r="M50" s="792" t="n"/>
      <c r="N50" s="304">
        <f>J50</f>
        <v/>
      </c>
      <c r="O50" s="341">
        <f>IFERROR(INDEX(INDIRECT("Ans" &amp; E50 &amp; "TBL"), MATCH(N50, INDEX(INDIRECT("Ans" &amp; E50 &amp; "TBL"), 0, 1), 0), 2), 0)</f>
        <v/>
      </c>
      <c r="P50" s="342" t="n"/>
      <c r="Q50" s="792" t="n"/>
      <c r="R50" s="304">
        <f>N50</f>
        <v/>
      </c>
      <c r="S50" s="135">
        <f>IFERROR(INDEX(INDIRECT("Ans" &amp; E50 &amp; "TBL"), MATCH(R50, INDEX(INDIRECT("Ans" &amp; E50 &amp; "TBL"), 0, 1), 0), 2), 0)</f>
        <v/>
      </c>
      <c r="T50" s="326" t="n"/>
      <c r="U50" s="792" t="n"/>
      <c r="V50" s="304">
        <f>R50</f>
        <v/>
      </c>
      <c r="W50" s="343">
        <f>IFERROR(INDEX(INDIRECT("Ans" &amp; E50 &amp; "TBL"), MATCH(V50, INDEX(INDIRECT("Ans" &amp; E50 &amp; "TBL"), 0, 1), 0), 2), 0)</f>
        <v/>
      </c>
      <c r="X50" s="342" t="n"/>
      <c r="Y50" s="792" t="n"/>
      <c r="Z50" s="792" t="n"/>
    </row>
    <row r="51" ht="28.15" customHeight="1" s="721">
      <c r="A51" s="513">
        <f>Interview!A70</f>
        <v/>
      </c>
      <c r="B51" s="788" t="n"/>
      <c r="C51" s="241">
        <f>INDEX('imp-questions'!E:E, MATCH(A51, 'imp-questions'!A:A, 0))</f>
        <v/>
      </c>
      <c r="D51" s="300">
        <f>INDEX('imp-questions'!F:F, MATCH(A51, 'imp-questions'!A:A, 0))</f>
        <v/>
      </c>
      <c r="E51" s="329">
        <f>CHAR(65+INDEX('imp-questions'!H:H, MATCH(A51, 'imp-questions'!A:A, 0)))</f>
        <v/>
      </c>
      <c r="F51" s="368">
        <f>IF(ISBLANK(Interview!F70),"",Interview!F70)</f>
        <v/>
      </c>
      <c r="G51" s="346">
        <f>IFERROR(INDEX(INDIRECT("Ans" &amp; E51 &amp; "TBL"), MATCH(F51, INDEX(INDIRECT("Ans" &amp; E51 &amp; "TBL"), 0, 1), 0), 2), 0)</f>
        <v/>
      </c>
      <c r="H51" s="345" t="n"/>
      <c r="I51" s="792" t="n"/>
      <c r="J51" s="304">
        <f>F51</f>
        <v/>
      </c>
      <c r="K51" s="305">
        <f>IFERROR(INDEX(INDIRECT("Ans" &amp; E51 &amp; "TBL"), MATCH(J51, INDEX(INDIRECT("Ans" &amp; E51 &amp; "TBL"), 0, 1), 0), 2), 0)</f>
        <v/>
      </c>
      <c r="L51" s="308" t="n"/>
      <c r="M51" s="792" t="n"/>
      <c r="N51" s="304">
        <f>J51</f>
        <v/>
      </c>
      <c r="O51" s="344">
        <f>IFERROR(INDEX(INDIRECT("Ans" &amp; E51 &amp; "TBL"), MATCH(N51, INDEX(INDIRECT("Ans" &amp; E51 &amp; "TBL"), 0, 1), 0), 2), 0)</f>
        <v/>
      </c>
      <c r="P51" s="345" t="n"/>
      <c r="Q51" s="792" t="n"/>
      <c r="R51" s="304">
        <f>N51</f>
        <v/>
      </c>
      <c r="S51" s="135">
        <f>IFERROR(INDEX(INDIRECT("Ans" &amp; E51 &amp; "TBL"), MATCH(R51, INDEX(INDIRECT("Ans" &amp; E51 &amp; "TBL"), 0, 1), 0), 2), 0)</f>
        <v/>
      </c>
      <c r="T51" s="309" t="n"/>
      <c r="U51" s="792" t="n"/>
      <c r="V51" s="304">
        <f>R51</f>
        <v/>
      </c>
      <c r="W51" s="346">
        <f>IFERROR(INDEX(INDIRECT("Ans" &amp; E51 &amp; "TBL"), MATCH(V51, INDEX(INDIRECT("Ans" &amp; E51 &amp; "TBL"), 0, 1), 0), 2), 0)</f>
        <v/>
      </c>
      <c r="X51" s="345" t="n"/>
      <c r="Y51" s="792" t="n"/>
      <c r="Z51" s="792" t="n"/>
    </row>
    <row r="52" ht="28.15" customHeight="1" s="721">
      <c r="A52" s="513">
        <f>Interview!A72</f>
        <v/>
      </c>
      <c r="B52" s="790" t="n"/>
      <c r="C52" s="241">
        <f>INDEX('imp-questions'!E:E, MATCH(A52, 'imp-questions'!A:A, 0))</f>
        <v/>
      </c>
      <c r="D52" s="296">
        <f>INDEX('imp-questions'!F:F, MATCH(A52, 'imp-questions'!A:A, 0))</f>
        <v/>
      </c>
      <c r="E52" s="329">
        <f>CHAR(65+INDEX('imp-questions'!H:H, MATCH(A52, 'imp-questions'!A:A, 0)))</f>
        <v/>
      </c>
      <c r="F52" s="368">
        <f>IF(ISBLANK(Interview!F72),"",Interview!F72)</f>
        <v/>
      </c>
      <c r="G52" s="369">
        <f>IFERROR(INDEX(INDIRECT("Ans" &amp; E52 &amp; "TBL"), MATCH(F52, INDEX(INDIRECT("Ans" &amp; E52 &amp; "TBL"), 0, 1), 0), 2), 0)</f>
        <v/>
      </c>
      <c r="H52" s="348" t="n"/>
      <c r="I52" s="793" t="n"/>
      <c r="J52" s="304">
        <f>F52</f>
        <v/>
      </c>
      <c r="K52" s="339">
        <f>IFERROR(INDEX(INDIRECT("Ans" &amp; E52 &amp; "TBL"), MATCH(J52, INDEX(INDIRECT("Ans" &amp; E52 &amp; "TBL"), 0, 1), 0), 2), 0)</f>
        <v/>
      </c>
      <c r="L52" s="311" t="n"/>
      <c r="M52" s="793" t="n"/>
      <c r="N52" s="304">
        <f>J52</f>
        <v/>
      </c>
      <c r="O52" s="347">
        <f>IFERROR(INDEX(INDIRECT("Ans" &amp; E52 &amp; "TBL"), MATCH(N52, INDEX(INDIRECT("Ans" &amp; E52 &amp; "TBL"), 0, 1), 0), 2), 0)</f>
        <v/>
      </c>
      <c r="P52" s="348" t="n"/>
      <c r="Q52" s="793" t="n"/>
      <c r="R52" s="304">
        <f>N52</f>
        <v/>
      </c>
      <c r="S52" s="135">
        <f>IFERROR(INDEX(INDIRECT("Ans" &amp; E52 &amp; "TBL"), MATCH(R52, INDEX(INDIRECT("Ans" &amp; E52 &amp; "TBL"), 0, 1), 0), 2), 0)</f>
        <v/>
      </c>
      <c r="T52" s="312" t="n"/>
      <c r="U52" s="793" t="n"/>
      <c r="V52" s="304">
        <f>R52</f>
        <v/>
      </c>
      <c r="W52" s="349">
        <f>IFERROR(INDEX(INDIRECT("Ans" &amp; E52 &amp; "TBL"), MATCH(V52, INDEX(INDIRECT("Ans" &amp; E52 &amp; "TBL"), 0, 1), 0), 2), 0)</f>
        <v/>
      </c>
      <c r="X52" s="348" t="n"/>
      <c r="Y52" s="793" t="n"/>
      <c r="Z52" s="793" t="n"/>
    </row>
    <row r="53" ht="12.95" customHeight="1" s="721">
      <c r="B53" s="235" t="n"/>
      <c r="C53" s="236" t="n"/>
      <c r="D53" s="125" t="n"/>
      <c r="E53" s="125" t="n"/>
      <c r="F53" s="125" t="n"/>
      <c r="G53" s="125" t="n"/>
      <c r="H53" s="125" t="n"/>
      <c r="I53" s="125" t="n"/>
      <c r="J53" s="125" t="n"/>
      <c r="K53" s="125" t="n"/>
      <c r="L53" s="125" t="n"/>
      <c r="M53" s="125" t="n"/>
      <c r="N53" s="125" t="n"/>
      <c r="O53" s="125" t="n"/>
      <c r="P53" s="125" t="n"/>
      <c r="Q53" s="125" t="n"/>
      <c r="R53" s="125" t="n"/>
      <c r="S53" s="313" t="n"/>
      <c r="T53" s="125" t="n"/>
      <c r="U53" s="125" t="n"/>
      <c r="V53" s="125" t="n"/>
      <c r="W53" s="125" t="n"/>
      <c r="X53" s="125" t="n"/>
      <c r="Y53" s="125" t="n"/>
    </row>
    <row r="54" ht="16.15" customHeight="1" s="721">
      <c r="B54" s="239" t="inlineStr">
        <is>
          <t>Stream</t>
        </is>
      </c>
      <c r="C54" s="240" t="inlineStr">
        <is>
          <t>Level</t>
        </is>
      </c>
      <c r="D54" s="370" t="inlineStr">
        <is>
          <t>Security Requirements</t>
        </is>
      </c>
      <c r="E54" s="371" t="n"/>
      <c r="F54" s="372" t="inlineStr">
        <is>
          <t>Answer</t>
        </is>
      </c>
      <c r="G54" s="373" t="n"/>
      <c r="H54" s="374" t="n"/>
      <c r="I54" s="354" t="inlineStr">
        <is>
          <t>Rating</t>
        </is>
      </c>
      <c r="J54" s="372" t="inlineStr">
        <is>
          <t>Answer</t>
        </is>
      </c>
      <c r="K54" s="373" t="n"/>
      <c r="L54" s="374" t="n"/>
      <c r="M54" s="354" t="inlineStr">
        <is>
          <t>Rating</t>
        </is>
      </c>
      <c r="N54" s="372" t="inlineStr">
        <is>
          <t>Answer</t>
        </is>
      </c>
      <c r="O54" s="373" t="n"/>
      <c r="P54" s="374" t="n"/>
      <c r="Q54" s="354" t="inlineStr">
        <is>
          <t>Rating</t>
        </is>
      </c>
      <c r="R54" s="372" t="inlineStr">
        <is>
          <t>Answer</t>
        </is>
      </c>
      <c r="S54" s="373" t="n"/>
      <c r="T54" s="374" t="n"/>
      <c r="U54" s="354" t="inlineStr">
        <is>
          <t>Rating</t>
        </is>
      </c>
      <c r="V54" s="372" t="inlineStr">
        <is>
          <t>Answer</t>
        </is>
      </c>
      <c r="W54" s="373" t="n"/>
      <c r="X54" s="374" t="n"/>
      <c r="Y54" s="354" t="inlineStr">
        <is>
          <t>Rating</t>
        </is>
      </c>
      <c r="Z54" s="354" t="inlineStr">
        <is>
          <t>Gap vs Current</t>
        </is>
      </c>
    </row>
    <row r="55" ht="28.15" customHeight="1" s="721">
      <c r="A55" s="513">
        <f>Interview!A75</f>
        <v/>
      </c>
      <c r="B55" s="687">
        <f>INDEX('imp-questions'!D:D, MATCH(A55, 'imp-questions'!A:A, 0))</f>
        <v/>
      </c>
      <c r="C55" s="241">
        <f>INDEX('imp-questions'!E:E, MATCH(A55, 'imp-questions'!A:A, 0))</f>
        <v/>
      </c>
      <c r="D55" s="300">
        <f>INDEX('imp-questions'!F:F, MATCH(A55, 'imp-questions'!A:A, 0))</f>
        <v/>
      </c>
      <c r="E55" s="329">
        <f>CHAR(65+INDEX('imp-questions'!H:H, MATCH(A55, 'imp-questions'!A:A, 0)))</f>
        <v/>
      </c>
      <c r="F55" s="287">
        <f>IF(ISBLANK(Interview!F75),"",Interview!F75)</f>
        <v/>
      </c>
      <c r="G55" s="366">
        <f>IFERROR(INDEX(INDIRECT("Ans" &amp; E55 &amp; "TBL"), MATCH(F55, INDEX(INDIRECT("Ans" &amp; E55 &amp; "TBL"), 0, 1), 0), 2), 0)</f>
        <v/>
      </c>
      <c r="H55" s="358">
        <f>IFERROR(AVERAGE(G55,G59),0)</f>
        <v/>
      </c>
      <c r="I55" s="641">
        <f>SUM(H55:H57)</f>
        <v/>
      </c>
      <c r="J55" s="304">
        <f>F55</f>
        <v/>
      </c>
      <c r="K55" s="343">
        <f>IFERROR(INDEX(INDIRECT("Ans" &amp; E55 &amp; "TBL"), MATCH(J55, INDEX(INDIRECT("Ans" &amp; E55 &amp; "TBL"), 0, 1), 0), 2), 0)</f>
        <v/>
      </c>
      <c r="L55" s="358">
        <f>IFERROR(AVERAGE(K55,K59),0)</f>
        <v/>
      </c>
      <c r="M55" s="641">
        <f>SUM(L55:L57)</f>
        <v/>
      </c>
      <c r="N55" s="304">
        <f>J55</f>
        <v/>
      </c>
      <c r="O55" s="341">
        <f>IFERROR(INDEX(INDIRECT("Ans" &amp; E55 &amp; "TBL"), MATCH(N55, INDEX(INDIRECT("Ans" &amp; E55 &amp; "TBL"), 0, 1), 0), 2), 0)</f>
        <v/>
      </c>
      <c r="P55" s="358">
        <f>IFERROR(AVERAGE(O55,O59),0)</f>
        <v/>
      </c>
      <c r="Q55" s="641">
        <f>SUM(P55:P57)</f>
        <v/>
      </c>
      <c r="R55" s="304">
        <f>N55</f>
        <v/>
      </c>
      <c r="S55" s="135">
        <f>IFERROR(INDEX(INDIRECT("Ans" &amp; E55 &amp; "TBL"), MATCH(R55, INDEX(INDIRECT("Ans" &amp; E55 &amp; "TBL"), 0, 1), 0), 2), 0)</f>
        <v/>
      </c>
      <c r="T55" s="359">
        <f>IFERROR(AVERAGE(S55,S59),0)</f>
        <v/>
      </c>
      <c r="U55" s="641">
        <f>SUM(T55:T57)</f>
        <v/>
      </c>
      <c r="V55" s="304">
        <f>R55</f>
        <v/>
      </c>
      <c r="W55" s="343">
        <f>IFERROR(INDEX(INDIRECT("Ans" &amp; E55 &amp; "TBL"), MATCH(V55, INDEX(INDIRECT("Ans" &amp; E55 &amp; "TBL"), 0, 1), 0), 2), 0)</f>
        <v/>
      </c>
      <c r="X55" s="358">
        <f>IFERROR(AVERAGE(W55,W59),0)</f>
        <v/>
      </c>
      <c r="Y55" s="641">
        <f>SUM(X55:X57)</f>
        <v/>
      </c>
      <c r="Z55" s="641">
        <f>SUM(Y55:Y57)</f>
        <v/>
      </c>
    </row>
    <row r="56" ht="28.15" customHeight="1" s="721">
      <c r="A56" s="513">
        <f>Interview!A77</f>
        <v/>
      </c>
      <c r="B56" s="788" t="n"/>
      <c r="C56" s="241">
        <f>INDEX('imp-questions'!E:E, MATCH(A56, 'imp-questions'!A:A, 0))</f>
        <v/>
      </c>
      <c r="D56" s="300">
        <f>INDEX('imp-questions'!F:F, MATCH(A56, 'imp-questions'!A:A, 0))</f>
        <v/>
      </c>
      <c r="E56" s="329">
        <f>CHAR(65+INDEX('imp-questions'!H:H, MATCH(A56, 'imp-questions'!A:A, 0)))</f>
        <v/>
      </c>
      <c r="F56" s="297">
        <f>IF(ISBLANK(Interview!F77),"",Interview!F77)</f>
        <v/>
      </c>
      <c r="G56" s="346">
        <f>IFERROR(INDEX(INDIRECT("Ans" &amp; E56 &amp; "TBL"), MATCH(F56, INDEX(INDIRECT("Ans" &amp; E56 &amp; "TBL"), 0, 1), 0), 2), 0)</f>
        <v/>
      </c>
      <c r="H56" s="360">
        <f>IFERROR(AVERAGE(G56,G60),0)</f>
        <v/>
      </c>
      <c r="I56" s="792" t="n"/>
      <c r="J56" s="304">
        <f>F56</f>
        <v/>
      </c>
      <c r="K56" s="346">
        <f>IFERROR(INDEX(INDIRECT("Ans" &amp; E56 &amp; "TBL"), MATCH(J56, INDEX(INDIRECT("Ans" &amp; E56 &amp; "TBL"), 0, 1), 0), 2), 0)</f>
        <v/>
      </c>
      <c r="L56" s="360">
        <f>IFERROR(AVERAGE(K56,K60),0)</f>
        <v/>
      </c>
      <c r="M56" s="792" t="n"/>
      <c r="N56" s="304">
        <f>J56</f>
        <v/>
      </c>
      <c r="O56" s="344">
        <f>IFERROR(INDEX(INDIRECT("Ans" &amp; E56 &amp; "TBL"), MATCH(N56, INDEX(INDIRECT("Ans" &amp; E56 &amp; "TBL"), 0, 1), 0), 2), 0)</f>
        <v/>
      </c>
      <c r="P56" s="360">
        <f>IFERROR(AVERAGE(O56,O60),0)</f>
        <v/>
      </c>
      <c r="Q56" s="792" t="n"/>
      <c r="R56" s="304">
        <f>N56</f>
        <v/>
      </c>
      <c r="S56" s="135">
        <f>IFERROR(INDEX(INDIRECT("Ans" &amp; E56 &amp; "TBL"), MATCH(R56, INDEX(INDIRECT("Ans" &amp; E56 &amp; "TBL"), 0, 1), 0), 2), 0)</f>
        <v/>
      </c>
      <c r="T56" s="361">
        <f>IFERROR(AVERAGE(S56,S60),0)</f>
        <v/>
      </c>
      <c r="U56" s="792" t="n"/>
      <c r="V56" s="304">
        <f>R56</f>
        <v/>
      </c>
      <c r="W56" s="346">
        <f>IFERROR(INDEX(INDIRECT("Ans" &amp; E56 &amp; "TBL"), MATCH(V56, INDEX(INDIRECT("Ans" &amp; E56 &amp; "TBL"), 0, 1), 0), 2), 0)</f>
        <v/>
      </c>
      <c r="X56" s="360">
        <f>IFERROR(AVERAGE(W56,W60),0)</f>
        <v/>
      </c>
      <c r="Y56" s="792" t="n"/>
      <c r="Z56" s="792" t="n"/>
    </row>
    <row r="57" ht="28.15" customHeight="1" s="721">
      <c r="A57" s="513">
        <f>Interview!A79</f>
        <v/>
      </c>
      <c r="B57" s="797" t="n"/>
      <c r="C57" s="241">
        <f>INDEX('imp-questions'!E:E, MATCH(A57, 'imp-questions'!A:A, 0))</f>
        <v/>
      </c>
      <c r="D57" s="296">
        <f>INDEX('imp-questions'!F:F, MATCH(A57, 'imp-questions'!A:A, 0))</f>
        <v/>
      </c>
      <c r="E57" s="329">
        <f>CHAR(65+INDEX('imp-questions'!H:H, MATCH(A57, 'imp-questions'!A:A, 0)))</f>
        <v/>
      </c>
      <c r="F57" s="287">
        <f>IF(ISBLANK(Interview!F79),"",Interview!F79)</f>
        <v/>
      </c>
      <c r="G57" s="349">
        <f>IFERROR(INDEX(INDIRECT("Ans" &amp; E57 &amp; "TBL"), MATCH(F57, INDEX(INDIRECT("Ans" &amp; E57 &amp; "TBL"), 0, 1), 0), 2), 0)</f>
        <v/>
      </c>
      <c r="H57" s="364">
        <f>IFERROR(AVERAGE(G57,G61),0)</f>
        <v/>
      </c>
      <c r="I57" s="792" t="n"/>
      <c r="J57" s="304">
        <f>F57</f>
        <v/>
      </c>
      <c r="K57" s="349">
        <f>IFERROR(INDEX(INDIRECT("Ans" &amp; E57 &amp; "TBL"), MATCH(J57, INDEX(INDIRECT("Ans" &amp; E57 &amp; "TBL"), 0, 1), 0), 2), 0)</f>
        <v/>
      </c>
      <c r="L57" s="364">
        <f>IFERROR(AVERAGE(K57,K61),0)</f>
        <v/>
      </c>
      <c r="M57" s="792" t="n"/>
      <c r="N57" s="304">
        <f>J57</f>
        <v/>
      </c>
      <c r="O57" s="347">
        <f>IFERROR(INDEX(INDIRECT("Ans" &amp; E57 &amp; "TBL"), MATCH(N57, INDEX(INDIRECT("Ans" &amp; E57 &amp; "TBL"), 0, 1), 0), 2), 0)</f>
        <v/>
      </c>
      <c r="P57" s="364">
        <f>IFERROR(AVERAGE(O57,O61),0)</f>
        <v/>
      </c>
      <c r="Q57" s="792" t="n"/>
      <c r="R57" s="304">
        <f>N57</f>
        <v/>
      </c>
      <c r="S57" s="135">
        <f>IFERROR(INDEX(INDIRECT("Ans" &amp; E57 &amp; "TBL"), MATCH(R57, INDEX(INDIRECT("Ans" &amp; E57 &amp; "TBL"), 0, 1), 0), 2), 0)</f>
        <v/>
      </c>
      <c r="T57" s="365">
        <f>IFERROR(AVERAGE(S57,S61),0)</f>
        <v/>
      </c>
      <c r="U57" s="792" t="n"/>
      <c r="V57" s="304">
        <f>R57</f>
        <v/>
      </c>
      <c r="W57" s="349">
        <f>IFERROR(INDEX(INDIRECT("Ans" &amp; E57 &amp; "TBL"), MATCH(V57, INDEX(INDIRECT("Ans" &amp; E57 &amp; "TBL"), 0, 1), 0), 2), 0)</f>
        <v/>
      </c>
      <c r="X57" s="364">
        <f>IFERROR(AVERAGE(W57,W61),0)</f>
        <v/>
      </c>
      <c r="Y57" s="792" t="n"/>
      <c r="Z57" s="792" t="n"/>
    </row>
    <row r="58" ht="12.95" customHeight="1" s="721">
      <c r="B58" s="242" t="n"/>
      <c r="C58" s="236" t="n"/>
      <c r="D58" s="125" t="n"/>
      <c r="E58" s="153" t="n"/>
      <c r="F58" s="125" t="n"/>
      <c r="G58" s="153" t="n"/>
      <c r="H58" s="153" t="n"/>
      <c r="I58" s="792" t="n"/>
      <c r="J58" s="125" t="n"/>
      <c r="K58" s="153" t="n"/>
      <c r="L58" s="153" t="n"/>
      <c r="M58" s="792" t="n"/>
      <c r="N58" s="125" t="n"/>
      <c r="O58" s="153" t="n"/>
      <c r="P58" s="153" t="n"/>
      <c r="Q58" s="792" t="n"/>
      <c r="R58" s="125" t="n"/>
      <c r="S58" s="153" t="n"/>
      <c r="T58" s="153" t="n"/>
      <c r="U58" s="792" t="n"/>
      <c r="V58" s="125" t="n"/>
      <c r="W58" s="153" t="n"/>
      <c r="X58" s="153" t="n"/>
      <c r="Y58" s="792" t="n"/>
      <c r="Z58" s="792" t="n"/>
    </row>
    <row r="59" ht="28.15" customHeight="1" s="721">
      <c r="A59" s="513">
        <f>Interview!A82</f>
        <v/>
      </c>
      <c r="B59" s="684">
        <f>INDEX('imp-questions'!D:D, MATCH(A59, 'imp-questions'!A:A, 0))</f>
        <v/>
      </c>
      <c r="C59" s="241">
        <f>INDEX('imp-questions'!E:E, MATCH(A59, 'imp-questions'!A:A, 0))</f>
        <v/>
      </c>
      <c r="D59" s="300">
        <f>INDEX('imp-questions'!F:F, MATCH(A59, 'imp-questions'!A:A, 0))</f>
        <v/>
      </c>
      <c r="E59" s="329">
        <f>CHAR(65+INDEX('imp-questions'!H:H, MATCH(A59, 'imp-questions'!A:A, 0)))</f>
        <v/>
      </c>
      <c r="F59" s="287">
        <f>IF(ISBLANK(Interview!F82),"",Interview!F82)</f>
        <v/>
      </c>
      <c r="G59" s="366">
        <f>IFERROR(INDEX(INDIRECT("Ans" &amp; E59 &amp; "TBL"), MATCH(F59, INDEX(INDIRECT("Ans" &amp; E59 &amp; "TBL"), 0, 1), 0), 2), 0)</f>
        <v/>
      </c>
      <c r="H59" s="375" t="n"/>
      <c r="I59" s="792" t="n"/>
      <c r="J59" s="304">
        <f>F59</f>
        <v/>
      </c>
      <c r="K59" s="343">
        <f>IFERROR(INDEX(INDIRECT("Ans" &amp; E59 &amp; "TBL"), MATCH(J59, INDEX(INDIRECT("Ans" &amp; E59 &amp; "TBL"), 0, 1), 0), 2), 0)</f>
        <v/>
      </c>
      <c r="L59" s="342" t="n"/>
      <c r="M59" s="792" t="n"/>
      <c r="N59" s="304">
        <f>J59</f>
        <v/>
      </c>
      <c r="O59" s="341">
        <f>IFERROR(INDEX(INDIRECT("Ans" &amp; E59 &amp; "TBL"), MATCH(N59, INDEX(INDIRECT("Ans" &amp; E59 &amp; "TBL"), 0, 1), 0), 2), 0)</f>
        <v/>
      </c>
      <c r="P59" s="342" t="n"/>
      <c r="Q59" s="792" t="n"/>
      <c r="R59" s="304">
        <f>N59</f>
        <v/>
      </c>
      <c r="S59" s="135">
        <f>IFERROR(INDEX(INDIRECT("Ans" &amp; E59 &amp; "TBL"), MATCH(R59, INDEX(INDIRECT("Ans" &amp; E59 &amp; "TBL"), 0, 1), 0), 2), 0)</f>
        <v/>
      </c>
      <c r="T59" s="326" t="n"/>
      <c r="U59" s="792" t="n"/>
      <c r="V59" s="304">
        <f>R59</f>
        <v/>
      </c>
      <c r="W59" s="343">
        <f>IFERROR(INDEX(INDIRECT("Ans" &amp; E59 &amp; "TBL"), MATCH(V59, INDEX(INDIRECT("Ans" &amp; E59 &amp; "TBL"), 0, 1), 0), 2), 0)</f>
        <v/>
      </c>
      <c r="X59" s="342" t="n"/>
      <c r="Y59" s="792" t="n"/>
      <c r="Z59" s="792" t="n"/>
    </row>
    <row r="60" ht="28.15" customHeight="1" s="721">
      <c r="A60" s="513">
        <f>Interview!A84</f>
        <v/>
      </c>
      <c r="B60" s="788" t="n"/>
      <c r="C60" s="241">
        <f>INDEX('imp-questions'!E:E, MATCH(A60, 'imp-questions'!A:A, 0))</f>
        <v/>
      </c>
      <c r="D60" s="300">
        <f>INDEX('imp-questions'!F:F, MATCH(A60, 'imp-questions'!A:A, 0))</f>
        <v/>
      </c>
      <c r="E60" s="329">
        <f>CHAR(65+INDEX('imp-questions'!H:H, MATCH(A60, 'imp-questions'!A:A, 0)))</f>
        <v/>
      </c>
      <c r="F60" s="297">
        <f>IF(ISBLANK(Interview!F84),"",Interview!F84)</f>
        <v/>
      </c>
      <c r="G60" s="346">
        <f>IFERROR(INDEX(INDIRECT("Ans" &amp; E60 &amp; "TBL"), MATCH(F60, INDEX(INDIRECT("Ans" &amp; E60 &amp; "TBL"), 0, 1), 0), 2), 0)</f>
        <v/>
      </c>
      <c r="H60" s="345" t="n"/>
      <c r="I60" s="792" t="n"/>
      <c r="J60" s="304">
        <f>F60</f>
        <v/>
      </c>
      <c r="K60" s="346">
        <f>IFERROR(INDEX(INDIRECT("Ans" &amp; E60 &amp; "TBL"), MATCH(J60, INDEX(INDIRECT("Ans" &amp; E60 &amp; "TBL"), 0, 1), 0), 2), 0)</f>
        <v/>
      </c>
      <c r="L60" s="345" t="n"/>
      <c r="M60" s="792" t="n"/>
      <c r="N60" s="304">
        <f>J60</f>
        <v/>
      </c>
      <c r="O60" s="344">
        <f>IFERROR(INDEX(INDIRECT("Ans" &amp; E60 &amp; "TBL"), MATCH(N60, INDEX(INDIRECT("Ans" &amp; E60 &amp; "TBL"), 0, 1), 0), 2), 0)</f>
        <v/>
      </c>
      <c r="P60" s="345" t="n"/>
      <c r="Q60" s="792" t="n"/>
      <c r="R60" s="304">
        <f>N60</f>
        <v/>
      </c>
      <c r="S60" s="135">
        <f>IFERROR(INDEX(INDIRECT("Ans" &amp; E60 &amp; "TBL"), MATCH(R60, INDEX(INDIRECT("Ans" &amp; E60 &amp; "TBL"), 0, 1), 0), 2), 0)</f>
        <v/>
      </c>
      <c r="T60" s="309" t="n"/>
      <c r="U60" s="792" t="n"/>
      <c r="V60" s="304">
        <f>R60</f>
        <v/>
      </c>
      <c r="W60" s="346">
        <f>IFERROR(INDEX(INDIRECT("Ans" &amp; E60 &amp; "TBL"), MATCH(V60, INDEX(INDIRECT("Ans" &amp; E60 &amp; "TBL"), 0, 1), 0), 2), 0)</f>
        <v/>
      </c>
      <c r="X60" s="345" t="n"/>
      <c r="Y60" s="792" t="n"/>
      <c r="Z60" s="792" t="n"/>
    </row>
    <row r="61" ht="28.15" customHeight="1" s="721">
      <c r="A61" s="513">
        <f>Interview!A86</f>
        <v/>
      </c>
      <c r="B61" s="790" t="n"/>
      <c r="C61" s="241">
        <f>INDEX('imp-questions'!E:E, MATCH(A61, 'imp-questions'!A:A, 0))</f>
        <v/>
      </c>
      <c r="D61" s="296">
        <f>INDEX('imp-questions'!F:F, MATCH(A61, 'imp-questions'!A:A, 0))</f>
        <v/>
      </c>
      <c r="E61" s="329">
        <f>CHAR(65+INDEX('imp-questions'!H:H, MATCH(A61, 'imp-questions'!A:A, 0)))</f>
        <v/>
      </c>
      <c r="F61" s="297">
        <f>IF(ISBLANK(Interview!F86),"",Interview!F86)</f>
        <v/>
      </c>
      <c r="G61" s="369">
        <f>IFERROR(INDEX(INDIRECT("Ans" &amp; E61 &amp; "TBL"), MATCH(F61, INDEX(INDIRECT("Ans" &amp; E61 &amp; "TBL"), 0, 1), 0), 2), 0)</f>
        <v/>
      </c>
      <c r="H61" s="348" t="n"/>
      <c r="I61" s="793" t="n"/>
      <c r="J61" s="304">
        <f>F61</f>
        <v/>
      </c>
      <c r="K61" s="349">
        <f>IFERROR(INDEX(INDIRECT("Ans" &amp; E61 &amp; "TBL"), MATCH(J61, INDEX(INDIRECT("Ans" &amp; E61 &amp; "TBL"), 0, 1), 0), 2), 0)</f>
        <v/>
      </c>
      <c r="L61" s="348" t="n"/>
      <c r="M61" s="793" t="n"/>
      <c r="N61" s="304">
        <f>J61</f>
        <v/>
      </c>
      <c r="O61" s="347">
        <f>IFERROR(INDEX(INDIRECT("Ans" &amp; E61 &amp; "TBL"), MATCH(N61, INDEX(INDIRECT("Ans" &amp; E61 &amp; "TBL"), 0, 1), 0), 2), 0)</f>
        <v/>
      </c>
      <c r="P61" s="348" t="n"/>
      <c r="Q61" s="793" t="n"/>
      <c r="R61" s="304">
        <f>N61</f>
        <v/>
      </c>
      <c r="S61" s="135">
        <f>IFERROR(INDEX(INDIRECT("Ans" &amp; E61 &amp; "TBL"), MATCH(R61, INDEX(INDIRECT("Ans" &amp; E61 &amp; "TBL"), 0, 1), 0), 2), 0)</f>
        <v/>
      </c>
      <c r="T61" s="312" t="n"/>
      <c r="U61" s="793" t="n"/>
      <c r="V61" s="304">
        <f>R61</f>
        <v/>
      </c>
      <c r="W61" s="349">
        <f>IFERROR(INDEX(INDIRECT("Ans" &amp; E61 &amp; "TBL"), MATCH(V61, INDEX(INDIRECT("Ans" &amp; E61 &amp; "TBL"), 0, 1), 0), 2), 0)</f>
        <v/>
      </c>
      <c r="X61" s="348" t="n"/>
      <c r="Y61" s="793" t="n"/>
      <c r="Z61" s="793" t="n"/>
    </row>
    <row r="62" ht="12.95" customHeight="1" s="721">
      <c r="B62" s="235" t="n"/>
      <c r="C62" s="236" t="n"/>
      <c r="D62" s="125" t="n"/>
      <c r="E62" s="313" t="n"/>
      <c r="F62" s="125" t="n"/>
      <c r="G62" s="125" t="n"/>
      <c r="H62" s="125" t="n"/>
      <c r="I62" s="125" t="n"/>
      <c r="J62" s="125" t="n"/>
      <c r="K62" s="125" t="n"/>
      <c r="L62" s="125" t="n"/>
      <c r="M62" s="125" t="n"/>
      <c r="N62" s="125" t="n"/>
      <c r="O62" s="125" t="n"/>
      <c r="P62" s="125" t="n"/>
      <c r="Q62" s="125" t="n"/>
      <c r="R62" s="125" t="n"/>
      <c r="S62" s="313" t="n"/>
      <c r="T62" s="125" t="n"/>
      <c r="U62" s="125" t="n"/>
      <c r="V62" s="125" t="n"/>
      <c r="W62" s="125" t="n"/>
      <c r="X62" s="125" t="n"/>
      <c r="Y62" s="125" t="n"/>
      <c r="Z62" s="125" t="n"/>
    </row>
    <row r="63" ht="16.15" customHeight="1" s="721">
      <c r="B63" s="239" t="inlineStr">
        <is>
          <t>Stream</t>
        </is>
      </c>
      <c r="C63" s="240" t="inlineStr">
        <is>
          <t>Level</t>
        </is>
      </c>
      <c r="D63" s="370" t="inlineStr">
        <is>
          <t>Secure Architecture</t>
        </is>
      </c>
      <c r="E63" s="371" t="n"/>
      <c r="F63" s="372" t="inlineStr">
        <is>
          <t>Answer</t>
        </is>
      </c>
      <c r="G63" s="373" t="n"/>
      <c r="H63" s="374" t="n"/>
      <c r="I63" s="354" t="inlineStr">
        <is>
          <t>Rating</t>
        </is>
      </c>
      <c r="J63" s="372" t="inlineStr">
        <is>
          <t>Answer</t>
        </is>
      </c>
      <c r="K63" s="373" t="n"/>
      <c r="L63" s="374" t="n"/>
      <c r="M63" s="354" t="inlineStr">
        <is>
          <t>Rating</t>
        </is>
      </c>
      <c r="N63" s="372" t="inlineStr">
        <is>
          <t>Answer</t>
        </is>
      </c>
      <c r="O63" s="373" t="n"/>
      <c r="P63" s="374" t="n"/>
      <c r="Q63" s="354" t="inlineStr">
        <is>
          <t>Rating</t>
        </is>
      </c>
      <c r="R63" s="372" t="inlineStr">
        <is>
          <t>Answer</t>
        </is>
      </c>
      <c r="S63" s="373" t="n"/>
      <c r="T63" s="374" t="n"/>
      <c r="U63" s="354" t="inlineStr">
        <is>
          <t>Rating</t>
        </is>
      </c>
      <c r="V63" s="372" t="inlineStr">
        <is>
          <t>Answer</t>
        </is>
      </c>
      <c r="W63" s="373" t="n"/>
      <c r="X63" s="374" t="n"/>
      <c r="Y63" s="354" t="inlineStr">
        <is>
          <t>Rating</t>
        </is>
      </c>
      <c r="Z63" s="354" t="inlineStr">
        <is>
          <t>Gap vs Current</t>
        </is>
      </c>
    </row>
    <row r="64" ht="28.15" customHeight="1" s="721">
      <c r="A64" s="513">
        <f>Interview!A89</f>
        <v/>
      </c>
      <c r="B64" s="687">
        <f>INDEX('imp-questions'!D:D, MATCH(A64, 'imp-questions'!A:A, 0))</f>
        <v/>
      </c>
      <c r="C64" s="241">
        <f>INDEX('imp-questions'!E:E, MATCH(A64, 'imp-questions'!A:A, 0))</f>
        <v/>
      </c>
      <c r="D64" s="300">
        <f>INDEX('imp-questions'!F:F, MATCH(A64, 'imp-questions'!A:A, 0))</f>
        <v/>
      </c>
      <c r="E64" s="329">
        <f>CHAR(65+INDEX('imp-questions'!H:H, MATCH(A64, 'imp-questions'!A:A, 0)))</f>
        <v/>
      </c>
      <c r="F64" s="287">
        <f>IF(ISBLANK(Interview!F89),"",Interview!F89)</f>
        <v/>
      </c>
      <c r="G64" s="343">
        <f>IFERROR(INDEX(INDIRECT("Ans" &amp; E64 &amp; "TBL"), MATCH(F64, INDEX(INDIRECT("Ans" &amp; E64 &amp; "TBL"), 0, 1), 0), 2), 0)</f>
        <v/>
      </c>
      <c r="H64" s="358">
        <f>IFERROR(AVERAGE(G64,G68),0)</f>
        <v/>
      </c>
      <c r="I64" s="798">
        <f>SUM(H64:H66)</f>
        <v/>
      </c>
      <c r="J64" s="304">
        <f>F64</f>
        <v/>
      </c>
      <c r="K64" s="343">
        <f>IFERROR(INDEX(INDIRECT("Ans" &amp; E64 &amp; "TBL"), MATCH(J64, INDEX(INDIRECT("Ans" &amp; E64 &amp; "TBL"), 0, 1), 0), 2), 0)</f>
        <v/>
      </c>
      <c r="L64" s="358">
        <f>IFERROR(AVERAGE(K64,K68),0)</f>
        <v/>
      </c>
      <c r="M64" s="798">
        <f>SUM(L64:L66)</f>
        <v/>
      </c>
      <c r="N64" s="304">
        <f>J64</f>
        <v/>
      </c>
      <c r="O64" s="341">
        <f>IFERROR(INDEX(INDIRECT("Ans" &amp; E64 &amp; "TBL"), MATCH(N64, INDEX(INDIRECT("Ans" &amp; E64 &amp; "TBL"), 0, 1), 0), 2), 0)</f>
        <v/>
      </c>
      <c r="P64" s="358">
        <f>IFERROR(AVERAGE(O64,O68),0)</f>
        <v/>
      </c>
      <c r="Q64" s="798">
        <f>SUM(P64:P66)</f>
        <v/>
      </c>
      <c r="R64" s="304">
        <f>N64</f>
        <v/>
      </c>
      <c r="S64" s="135">
        <f>IFERROR(INDEX(INDIRECT("Ans" &amp; E64 &amp; "TBL"), MATCH(R64, INDEX(INDIRECT("Ans" &amp; E64 &amp; "TBL"), 0, 1), 0), 2), 0)</f>
        <v/>
      </c>
      <c r="T64" s="359">
        <f>IFERROR(AVERAGE(S64,S68),0)</f>
        <v/>
      </c>
      <c r="U64" s="798">
        <f>SUM(T64:T66)</f>
        <v/>
      </c>
      <c r="V64" s="304">
        <f>R64</f>
        <v/>
      </c>
      <c r="W64" s="343">
        <f>IFERROR(INDEX(INDIRECT("Ans" &amp; E64 &amp; "TBL"), MATCH(V64, INDEX(INDIRECT("Ans" &amp; E64 &amp; "TBL"), 0, 1), 0), 2), 0)</f>
        <v/>
      </c>
      <c r="X64" s="358">
        <f>IFERROR(AVERAGE(W64,W68),0)</f>
        <v/>
      </c>
      <c r="Y64" s="798">
        <f>SUM(X64:X66)</f>
        <v/>
      </c>
      <c r="Z64" s="798">
        <f>SUM(Y64:Y66)</f>
        <v/>
      </c>
    </row>
    <row r="65" ht="28.15" customHeight="1" s="721">
      <c r="A65" s="513">
        <f>Interview!A91</f>
        <v/>
      </c>
      <c r="B65" s="788" t="n"/>
      <c r="C65" s="241">
        <f>INDEX('imp-questions'!E:E, MATCH(A65, 'imp-questions'!A:A, 0))</f>
        <v/>
      </c>
      <c r="D65" s="300">
        <f>INDEX('imp-questions'!F:F, MATCH(A65, 'imp-questions'!A:A, 0))</f>
        <v/>
      </c>
      <c r="E65" s="329">
        <f>CHAR(65+INDEX('imp-questions'!H:H, MATCH(A65, 'imp-questions'!A:A, 0)))</f>
        <v/>
      </c>
      <c r="F65" s="287">
        <f>IF(ISBLANK(Interview!F91),"",Interview!F91)</f>
        <v/>
      </c>
      <c r="G65" s="346">
        <f>IFERROR(INDEX(INDIRECT("Ans" &amp; E65 &amp; "TBL"), MATCH(F65, INDEX(INDIRECT("Ans" &amp; E65 &amp; "TBL"), 0, 1), 0), 2), 0)</f>
        <v/>
      </c>
      <c r="H65" s="360">
        <f>IFERROR(AVERAGE(G65,G69),0)</f>
        <v/>
      </c>
      <c r="I65" s="792" t="n"/>
      <c r="J65" s="304">
        <f>F65</f>
        <v/>
      </c>
      <c r="K65" s="346">
        <f>IFERROR(INDEX(INDIRECT("Ans" &amp; E65 &amp; "TBL"), MATCH(J65, INDEX(INDIRECT("Ans" &amp; E65 &amp; "TBL"), 0, 1), 0), 2), 0)</f>
        <v/>
      </c>
      <c r="L65" s="360">
        <f>IFERROR(AVERAGE(K65,K69),0)</f>
        <v/>
      </c>
      <c r="M65" s="792" t="n"/>
      <c r="N65" s="304">
        <f>J65</f>
        <v/>
      </c>
      <c r="O65" s="344">
        <f>IFERROR(INDEX(INDIRECT("Ans" &amp; E65 &amp; "TBL"), MATCH(N65, INDEX(INDIRECT("Ans" &amp; E65 &amp; "TBL"), 0, 1), 0), 2), 0)</f>
        <v/>
      </c>
      <c r="P65" s="360">
        <f>IFERROR(AVERAGE(O65,O69),0)</f>
        <v/>
      </c>
      <c r="Q65" s="792" t="n"/>
      <c r="R65" s="304">
        <f>N65</f>
        <v/>
      </c>
      <c r="S65" s="135">
        <f>IFERROR(INDEX(INDIRECT("Ans" &amp; E65 &amp; "TBL"), MATCH(R65, INDEX(INDIRECT("Ans" &amp; E65 &amp; "TBL"), 0, 1), 0), 2), 0)</f>
        <v/>
      </c>
      <c r="T65" s="361">
        <f>IFERROR(AVERAGE(S65,S69),0)</f>
        <v/>
      </c>
      <c r="U65" s="792" t="n"/>
      <c r="V65" s="304">
        <f>R65</f>
        <v/>
      </c>
      <c r="W65" s="346">
        <f>IFERROR(INDEX(INDIRECT("Ans" &amp; E65 &amp; "TBL"), MATCH(V65, INDEX(INDIRECT("Ans" &amp; E65 &amp; "TBL"), 0, 1), 0), 2), 0)</f>
        <v/>
      </c>
      <c r="X65" s="360">
        <f>IFERROR(AVERAGE(W65,W69),0)</f>
        <v/>
      </c>
      <c r="Y65" s="792" t="n"/>
      <c r="Z65" s="792" t="n"/>
    </row>
    <row r="66" ht="28.15" customHeight="1" s="721">
      <c r="A66" s="513">
        <f>Interview!A93</f>
        <v/>
      </c>
      <c r="B66" s="797" t="n"/>
      <c r="C66" s="241">
        <f>INDEX('imp-questions'!E:E, MATCH(A66, 'imp-questions'!A:A, 0))</f>
        <v/>
      </c>
      <c r="D66" s="296">
        <f>INDEX('imp-questions'!F:F, MATCH(A66, 'imp-questions'!A:A, 0))</f>
        <v/>
      </c>
      <c r="E66" s="329">
        <f>CHAR(65+INDEX('imp-questions'!H:H, MATCH(A66, 'imp-questions'!A:A, 0)))</f>
        <v/>
      </c>
      <c r="F66" s="287">
        <f>IF(ISBLANK(Interview!F93),"",Interview!F93)</f>
        <v/>
      </c>
      <c r="G66" s="349">
        <f>IFERROR(INDEX(INDIRECT("Ans" &amp; E66 &amp; "TBL"), MATCH(F66, INDEX(INDIRECT("Ans" &amp; E66 &amp; "TBL"), 0, 1), 0), 2), 0)</f>
        <v/>
      </c>
      <c r="H66" s="364">
        <f>IFERROR(AVERAGE(G66,G70),0)</f>
        <v/>
      </c>
      <c r="I66" s="792" t="n"/>
      <c r="J66" s="304">
        <f>F66</f>
        <v/>
      </c>
      <c r="K66" s="349">
        <f>IFERROR(INDEX(INDIRECT("Ans" &amp; E66 &amp; "TBL"), MATCH(J66, INDEX(INDIRECT("Ans" &amp; E66 &amp; "TBL"), 0, 1), 0), 2), 0)</f>
        <v/>
      </c>
      <c r="L66" s="364">
        <f>IFERROR(AVERAGE(K66,K70),0)</f>
        <v/>
      </c>
      <c r="M66" s="792" t="n"/>
      <c r="N66" s="304">
        <f>J66</f>
        <v/>
      </c>
      <c r="O66" s="344">
        <f>IFERROR(INDEX(INDIRECT("Ans" &amp; E66 &amp; "TBL"), MATCH(N66, INDEX(INDIRECT("Ans" &amp; E66 &amp; "TBL"), 0, 1), 0), 2), 0)</f>
        <v/>
      </c>
      <c r="P66" s="360">
        <f>IFERROR(AVERAGE(O66,O70),0)</f>
        <v/>
      </c>
      <c r="Q66" s="792" t="n"/>
      <c r="R66" s="304">
        <f>N66</f>
        <v/>
      </c>
      <c r="S66" s="135">
        <f>IFERROR(INDEX(INDIRECT("Ans" &amp; E66 &amp; "TBL"), MATCH(R66, INDEX(INDIRECT("Ans" &amp; E66 &amp; "TBL"), 0, 1), 0), 2), 0)</f>
        <v/>
      </c>
      <c r="T66" s="365">
        <f>IFERROR(AVERAGE(S66,S70),0)</f>
        <v/>
      </c>
      <c r="U66" s="792" t="n"/>
      <c r="V66" s="304">
        <f>R66</f>
        <v/>
      </c>
      <c r="W66" s="349">
        <f>IFERROR(INDEX(INDIRECT("Ans" &amp; E66 &amp; "TBL"), MATCH(V66, INDEX(INDIRECT("Ans" &amp; E66 &amp; "TBL"), 0, 1), 0), 2), 0)</f>
        <v/>
      </c>
      <c r="X66" s="364">
        <f>IFERROR(AVERAGE(W66,W70),0)</f>
        <v/>
      </c>
      <c r="Y66" s="792" t="n"/>
      <c r="Z66" s="792" t="n"/>
    </row>
    <row r="67" ht="12.95" customHeight="1" s="721">
      <c r="B67" s="242" t="n"/>
      <c r="C67" s="236" t="n"/>
      <c r="D67" s="125" t="n"/>
      <c r="E67" s="153" t="n"/>
      <c r="F67" s="153" t="n"/>
      <c r="G67" s="153" t="n"/>
      <c r="H67" s="153" t="n"/>
      <c r="I67" s="792" t="n"/>
      <c r="J67" s="125" t="n"/>
      <c r="K67" s="153" t="n"/>
      <c r="L67" s="153" t="n"/>
      <c r="M67" s="792" t="n"/>
      <c r="N67" s="125" t="n"/>
      <c r="O67" s="376" t="n"/>
      <c r="P67" s="377" t="n"/>
      <c r="Q67" s="792" t="n"/>
      <c r="R67" s="125" t="n"/>
      <c r="S67" s="153" t="n"/>
      <c r="T67" s="153" t="n"/>
      <c r="U67" s="792" t="n"/>
      <c r="V67" s="125" t="n"/>
      <c r="W67" s="153" t="n"/>
      <c r="X67" s="153" t="n"/>
      <c r="Y67" s="792" t="n"/>
      <c r="Z67" s="792" t="n"/>
    </row>
    <row r="68" ht="28.15" customHeight="1" s="721">
      <c r="A68" s="513">
        <f>Interview!A96</f>
        <v/>
      </c>
      <c r="B68" s="689">
        <f>INDEX('imp-questions'!D:D, MATCH(A68, 'imp-questions'!A:A, 0))</f>
        <v/>
      </c>
      <c r="C68" s="241">
        <f>INDEX('imp-questions'!E:E, MATCH(A68, 'imp-questions'!A:A, 0))</f>
        <v/>
      </c>
      <c r="D68" s="300">
        <f>INDEX('imp-questions'!F:F, MATCH(A68, 'imp-questions'!A:A, 0))</f>
        <v/>
      </c>
      <c r="E68" s="329">
        <f>CHAR(65+INDEX('imp-questions'!H:H, MATCH(A68, 'imp-questions'!A:A, 0)))</f>
        <v/>
      </c>
      <c r="F68" s="287">
        <f>IF(ISBLANK(Interview!F96),"",Interview!F96)</f>
        <v/>
      </c>
      <c r="G68" s="378">
        <f>IFERROR(INDEX(INDIRECT("Ans" &amp; E68 &amp; "TBL"), MATCH(F68, INDEX(INDIRECT("Ans" &amp; E68 &amp; "TBL"), 0, 1), 0), 2), 0)</f>
        <v/>
      </c>
      <c r="H68" s="342" t="n"/>
      <c r="I68" s="792" t="n"/>
      <c r="J68" s="304">
        <f>F68</f>
        <v/>
      </c>
      <c r="K68" s="343">
        <f>IFERROR(INDEX(INDIRECT("Ans" &amp; E68 &amp; "TBL"), MATCH(J68, INDEX(INDIRECT("Ans" &amp; E68 &amp; "TBL"), 0, 1), 0), 2), 0)</f>
        <v/>
      </c>
      <c r="L68" s="342" t="n"/>
      <c r="M68" s="792" t="n"/>
      <c r="N68" s="304">
        <f>J68</f>
        <v/>
      </c>
      <c r="O68" s="341">
        <f>IFERROR(INDEX(INDIRECT("Ans" &amp; E68 &amp; "TBL"), MATCH(N68, INDEX(INDIRECT("Ans" &amp; E68 &amp; "TBL"), 0, 1), 0), 2), 0)</f>
        <v/>
      </c>
      <c r="P68" s="342" t="n"/>
      <c r="Q68" s="792" t="n"/>
      <c r="R68" s="304">
        <f>N68</f>
        <v/>
      </c>
      <c r="S68" s="135">
        <f>IFERROR(INDEX(INDIRECT("Ans" &amp; E68 &amp; "TBL"), MATCH(R68, INDEX(INDIRECT("Ans" &amp; E68 &amp; "TBL"), 0, 1), 0), 2), 0)</f>
        <v/>
      </c>
      <c r="T68" s="326" t="n"/>
      <c r="U68" s="792" t="n"/>
      <c r="V68" s="304">
        <f>R68</f>
        <v/>
      </c>
      <c r="W68" s="343">
        <f>IFERROR(INDEX(INDIRECT("Ans" &amp; E68 &amp; "TBL"), MATCH(V68, INDEX(INDIRECT("Ans" &amp; E68 &amp; "TBL"), 0, 1), 0), 2), 0)</f>
        <v/>
      </c>
      <c r="X68" s="342" t="n"/>
      <c r="Y68" s="792" t="n"/>
      <c r="Z68" s="792" t="n"/>
    </row>
    <row r="69" ht="28.15" customHeight="1" s="721">
      <c r="A69" s="513">
        <f>Interview!A98</f>
        <v/>
      </c>
      <c r="B69" s="788" t="n"/>
      <c r="C69" s="241">
        <f>INDEX('imp-questions'!E:E, MATCH(A69, 'imp-questions'!A:A, 0))</f>
        <v/>
      </c>
      <c r="D69" s="300">
        <f>INDEX('imp-questions'!F:F, MATCH(A69, 'imp-questions'!A:A, 0))</f>
        <v/>
      </c>
      <c r="E69" s="329">
        <f>CHAR(65+INDEX('imp-questions'!H:H, MATCH(A69, 'imp-questions'!A:A, 0)))</f>
        <v/>
      </c>
      <c r="F69" s="287">
        <f>IF(ISBLANK(Interview!F98),"",Interview!F98)</f>
        <v/>
      </c>
      <c r="G69" s="379">
        <f>IFERROR(INDEX(INDIRECT("Ans" &amp; E69 &amp; "TBL"), MATCH(F69, INDEX(INDIRECT("Ans" &amp; E69 &amp; "TBL"), 0, 1), 0), 2), 0)</f>
        <v/>
      </c>
      <c r="H69" s="345" t="n"/>
      <c r="I69" s="792" t="n"/>
      <c r="J69" s="304">
        <f>F69</f>
        <v/>
      </c>
      <c r="K69" s="346">
        <f>IFERROR(INDEX(INDIRECT("Ans" &amp; E69 &amp; "TBL"), MATCH(J69, INDEX(INDIRECT("Ans" &amp; E69 &amp; "TBL"), 0, 1), 0), 2), 0)</f>
        <v/>
      </c>
      <c r="L69" s="345" t="n"/>
      <c r="M69" s="792" t="n"/>
      <c r="N69" s="304">
        <f>J69</f>
        <v/>
      </c>
      <c r="O69" s="344">
        <f>IFERROR(INDEX(INDIRECT("Ans" &amp; E69 &amp; "TBL"), MATCH(N69, INDEX(INDIRECT("Ans" &amp; E69 &amp; "TBL"), 0, 1), 0), 2), 0)</f>
        <v/>
      </c>
      <c r="P69" s="345" t="n"/>
      <c r="Q69" s="792" t="n"/>
      <c r="R69" s="304">
        <f>N69</f>
        <v/>
      </c>
      <c r="S69" s="135">
        <f>IFERROR(INDEX(INDIRECT("Ans" &amp; E69 &amp; "TBL"), MATCH(R69, INDEX(INDIRECT("Ans" &amp; E69 &amp; "TBL"), 0, 1), 0), 2), 0)</f>
        <v/>
      </c>
      <c r="T69" s="309" t="n"/>
      <c r="U69" s="792" t="n"/>
      <c r="V69" s="304">
        <f>R69</f>
        <v/>
      </c>
      <c r="W69" s="346">
        <f>IFERROR(INDEX(INDIRECT("Ans" &amp; E69 &amp; "TBL"), MATCH(V69, INDEX(INDIRECT("Ans" &amp; E69 &amp; "TBL"), 0, 1), 0), 2), 0)</f>
        <v/>
      </c>
      <c r="X69" s="345" t="n"/>
      <c r="Y69" s="792" t="n"/>
      <c r="Z69" s="792" t="n"/>
    </row>
    <row r="70" ht="28.15" customHeight="1" s="721">
      <c r="A70" s="513">
        <f>Interview!A100</f>
        <v/>
      </c>
      <c r="B70" s="788" t="n"/>
      <c r="C70" s="241">
        <f>INDEX('imp-questions'!E:E, MATCH(A70, 'imp-questions'!A:A, 0))</f>
        <v/>
      </c>
      <c r="D70" s="296">
        <f>INDEX('imp-questions'!F:F, MATCH(A70, 'imp-questions'!A:A, 0))</f>
        <v/>
      </c>
      <c r="E70" s="329">
        <f>CHAR(65+INDEX('imp-questions'!H:H, MATCH(A70, 'imp-questions'!A:A, 0)))</f>
        <v/>
      </c>
      <c r="F70" s="297">
        <f>IF(ISBLANK(Interview!F100),"",Interview!F100)</f>
        <v/>
      </c>
      <c r="G70" s="380">
        <f>IFERROR(INDEX(INDIRECT("Ans" &amp; E70 &amp; "TBL"), MATCH(F70, INDEX(INDIRECT("Ans" &amp; E70 &amp; "TBL"), 0, 1), 0), 2), 0)</f>
        <v/>
      </c>
      <c r="H70" s="348" t="n"/>
      <c r="I70" s="762" t="n"/>
      <c r="J70" s="304">
        <f>F70</f>
        <v/>
      </c>
      <c r="K70" s="349">
        <f>IFERROR(INDEX(INDIRECT("Ans" &amp; E70 &amp; "TBL"), MATCH(J70, INDEX(INDIRECT("Ans" &amp; E70 &amp; "TBL"), 0, 1), 0), 2), 0)</f>
        <v/>
      </c>
      <c r="L70" s="348" t="n"/>
      <c r="M70" s="762" t="n"/>
      <c r="N70" s="304">
        <f>J70</f>
        <v/>
      </c>
      <c r="O70" s="347">
        <f>IFERROR(INDEX(INDIRECT("Ans" &amp; E70 &amp; "TBL"), MATCH(N70, INDEX(INDIRECT("Ans" &amp; E70 &amp; "TBL"), 0, 1), 0), 2), 0)</f>
        <v/>
      </c>
      <c r="P70" s="348" t="n"/>
      <c r="Q70" s="762" t="n"/>
      <c r="R70" s="304">
        <f>N70</f>
        <v/>
      </c>
      <c r="S70" s="135">
        <f>IFERROR(INDEX(INDIRECT("Ans" &amp; E70 &amp; "TBL"), MATCH(R70, INDEX(INDIRECT("Ans" &amp; E70 &amp; "TBL"), 0, 1), 0), 2), 0)</f>
        <v/>
      </c>
      <c r="T70" s="312" t="n"/>
      <c r="U70" s="762" t="n"/>
      <c r="V70" s="304">
        <f>R70</f>
        <v/>
      </c>
      <c r="W70" s="349">
        <f>IFERROR(INDEX(INDIRECT("Ans" &amp; E70 &amp; "TBL"), MATCH(V70, INDEX(INDIRECT("Ans" &amp; E70 &amp; "TBL"), 0, 1), 0), 2), 0)</f>
        <v/>
      </c>
      <c r="X70" s="348" t="n"/>
      <c r="Y70" s="762" t="n"/>
      <c r="Z70" s="762" t="n"/>
    </row>
    <row r="71" ht="12.95" customHeight="1" s="721">
      <c r="B71" s="242" t="n"/>
      <c r="C71" s="236" t="n"/>
      <c r="D71" s="125" t="n"/>
      <c r="E71" s="313" t="n"/>
      <c r="F71" s="313" t="n"/>
      <c r="G71" s="125" t="n"/>
      <c r="H71" s="125" t="n"/>
      <c r="I71" s="125" t="n"/>
      <c r="J71" s="125" t="n"/>
      <c r="K71" s="125" t="n"/>
      <c r="L71" s="125" t="n"/>
      <c r="M71" s="125" t="n"/>
      <c r="N71" s="125" t="n"/>
      <c r="O71" s="125" t="n"/>
      <c r="P71" s="125" t="n"/>
      <c r="Q71" s="125" t="n"/>
      <c r="R71" s="125" t="n"/>
      <c r="S71" s="313" t="n"/>
      <c r="T71" s="125" t="n"/>
      <c r="U71" s="125" t="n"/>
      <c r="V71" s="125" t="n"/>
      <c r="W71" s="125" t="n"/>
      <c r="X71" s="125" t="n"/>
      <c r="Y71" s="125" t="n"/>
      <c r="Z71" s="125" t="n"/>
    </row>
    <row r="72" ht="27.95" customHeight="1" s="721">
      <c r="B72" s="702" t="inlineStr">
        <is>
          <t>Implementation</t>
        </is>
      </c>
      <c r="C72" s="777" t="n"/>
      <c r="D72" s="777" t="n"/>
      <c r="E72" s="381" t="n"/>
      <c r="F72" s="652" t="inlineStr">
        <is>
          <t>Current</t>
        </is>
      </c>
      <c r="G72" s="777" t="n"/>
      <c r="H72" s="777" t="n"/>
      <c r="I72" s="777" t="n"/>
      <c r="J72" s="666" t="inlineStr">
        <is>
          <t>Phase 1</t>
        </is>
      </c>
      <c r="K72" s="777" t="n"/>
      <c r="L72" s="777" t="n"/>
      <c r="M72" s="796" t="n"/>
      <c r="N72" s="666" t="inlineStr">
        <is>
          <t>Phase 2</t>
        </is>
      </c>
      <c r="O72" s="777" t="n"/>
      <c r="P72" s="777" t="n"/>
      <c r="Q72" s="796" t="n"/>
      <c r="R72" s="666" t="inlineStr">
        <is>
          <t>Phase 3</t>
        </is>
      </c>
      <c r="S72" s="777" t="n"/>
      <c r="T72" s="777" t="n"/>
      <c r="U72" s="796" t="n"/>
      <c r="V72" s="651" t="inlineStr">
        <is>
          <t>Phase 4</t>
        </is>
      </c>
      <c r="W72" s="777" t="n"/>
      <c r="X72" s="777" t="n"/>
      <c r="Y72" s="777" t="n"/>
      <c r="Z72" s="777" t="n"/>
    </row>
    <row r="73" ht="16.15" customHeight="1" s="721">
      <c r="B73" s="243" t="inlineStr">
        <is>
          <t>Stream</t>
        </is>
      </c>
      <c r="C73" s="416" t="inlineStr">
        <is>
          <t>Level</t>
        </is>
      </c>
      <c r="D73" s="243" t="inlineStr">
        <is>
          <t>Secure Build</t>
        </is>
      </c>
      <c r="E73" s="382" t="n"/>
      <c r="F73" s="383" t="inlineStr">
        <is>
          <t>Answer</t>
        </is>
      </c>
      <c r="G73" s="384" t="n"/>
      <c r="H73" s="385" t="n"/>
      <c r="I73" s="386" t="inlineStr">
        <is>
          <t>Rating</t>
        </is>
      </c>
      <c r="J73" s="383" t="inlineStr">
        <is>
          <t>Answer</t>
        </is>
      </c>
      <c r="K73" s="384" t="n"/>
      <c r="L73" s="385" t="n"/>
      <c r="M73" s="386" t="inlineStr">
        <is>
          <t>Rating</t>
        </is>
      </c>
      <c r="N73" s="383" t="inlineStr">
        <is>
          <t>Answer</t>
        </is>
      </c>
      <c r="O73" s="384" t="n"/>
      <c r="P73" s="385" t="n"/>
      <c r="Q73" s="386" t="inlineStr">
        <is>
          <t>Rating</t>
        </is>
      </c>
      <c r="R73" s="383" t="inlineStr">
        <is>
          <t>Answer</t>
        </is>
      </c>
      <c r="S73" s="384" t="n"/>
      <c r="T73" s="385" t="n"/>
      <c r="U73" s="386" t="inlineStr">
        <is>
          <t>Rating</t>
        </is>
      </c>
      <c r="V73" s="383" t="inlineStr">
        <is>
          <t>Answer</t>
        </is>
      </c>
      <c r="W73" s="384" t="n"/>
      <c r="X73" s="385" t="n"/>
      <c r="Y73" s="386" t="inlineStr">
        <is>
          <t>Rating</t>
        </is>
      </c>
      <c r="Z73" s="386" t="inlineStr">
        <is>
          <t>Gap vs Current</t>
        </is>
      </c>
    </row>
    <row r="74" ht="28.15" customHeight="1" s="721">
      <c r="A74" s="513">
        <f>Interview!A104</f>
        <v/>
      </c>
      <c r="B74" s="675">
        <f>INDEX('imp-questions'!D:D, MATCH(A74, 'imp-questions'!A:A, 0))</f>
        <v/>
      </c>
      <c r="C74" s="244">
        <f>INDEX('imp-questions'!E:E, MATCH(A74, 'imp-questions'!A:A, 0))</f>
        <v/>
      </c>
      <c r="D74" s="300">
        <f>INDEX('imp-questions'!F:F, MATCH(A74, 'imp-questions'!A:A, 0))</f>
        <v/>
      </c>
      <c r="E74" s="329">
        <f>CHAR(65+INDEX('imp-questions'!H:H, MATCH(A74, 'imp-questions'!A:A, 0)))</f>
        <v/>
      </c>
      <c r="F74" s="287">
        <f>IF(ISBLANK(Interview!F104),"",Interview!F104)</f>
        <v/>
      </c>
      <c r="G74" s="343">
        <f>IFERROR(INDEX(INDIRECT("Ans" &amp; E74 &amp; "TBL"), MATCH(F74, INDEX(INDIRECT("Ans" &amp; E74 &amp; "TBL"), 0, 1), 0), 2), 0)</f>
        <v/>
      </c>
      <c r="H74" s="358">
        <f>IFERROR(AVERAGE(G74,G78),0)</f>
        <v/>
      </c>
      <c r="I74" s="646">
        <f>SUM(H74:H76)</f>
        <v/>
      </c>
      <c r="J74" s="304">
        <f>F74</f>
        <v/>
      </c>
      <c r="K74" s="343">
        <f>IFERROR(INDEX(INDIRECT("Ans" &amp; E74 &amp; "TBL"), MATCH(J74, INDEX(INDIRECT("Ans" &amp; E74 &amp; "TBL"), 0, 1), 0), 2), 0)</f>
        <v/>
      </c>
      <c r="L74" s="358">
        <f>IFERROR(AVERAGE(K74,K78),0)</f>
        <v/>
      </c>
      <c r="M74" s="646">
        <f>SUM(L74:L76)</f>
        <v/>
      </c>
      <c r="N74" s="304">
        <f>J74</f>
        <v/>
      </c>
      <c r="O74" s="341">
        <f>IFERROR(INDEX(INDIRECT("Ans" &amp; E74 &amp; "TBL"), MATCH(N74, INDEX(INDIRECT("Ans" &amp; E74 &amp; "TBL"), 0, 1), 0), 2), 0)</f>
        <v/>
      </c>
      <c r="P74" s="358">
        <f>IFERROR(AVERAGE(O74,O78),0)</f>
        <v/>
      </c>
      <c r="Q74" s="646">
        <f>SUM(P74:P76)</f>
        <v/>
      </c>
      <c r="R74" s="304">
        <f>N74</f>
        <v/>
      </c>
      <c r="S74" s="135">
        <f>IFERROR(INDEX(INDIRECT("Ans" &amp; E74 &amp; "TBL"), MATCH(R74, INDEX(INDIRECT("Ans" &amp; E74 &amp; "TBL"), 0, 1), 0), 2), 0)</f>
        <v/>
      </c>
      <c r="T74" s="359">
        <f>IFERROR(AVERAGE(S74,S78),0)</f>
        <v/>
      </c>
      <c r="U74" s="646">
        <f>SUM(T74:T76)</f>
        <v/>
      </c>
      <c r="V74" s="304">
        <f>R74</f>
        <v/>
      </c>
      <c r="W74" s="343">
        <f>IFERROR(INDEX(INDIRECT("Ans" &amp; E74 &amp; "TBL"), MATCH(V74, INDEX(INDIRECT("Ans" &amp; E74 &amp; "TBL"), 0, 1), 0), 2), 0)</f>
        <v/>
      </c>
      <c r="X74" s="358">
        <f>IFERROR(AVERAGE(W74,W78),0)</f>
        <v/>
      </c>
      <c r="Y74" s="646">
        <f>SUM(X74:X76)</f>
        <v/>
      </c>
      <c r="Z74" s="646">
        <f>SUM(Y74:Y76)</f>
        <v/>
      </c>
    </row>
    <row r="75" ht="28.15" customHeight="1" s="721">
      <c r="A75" s="513">
        <f>Interview!A106</f>
        <v/>
      </c>
      <c r="B75" s="788" t="n"/>
      <c r="C75" s="244">
        <f>INDEX('imp-questions'!E:E, MATCH(A75, 'imp-questions'!A:A, 0))</f>
        <v/>
      </c>
      <c r="D75" s="300">
        <f>INDEX('imp-questions'!F:F, MATCH(A75, 'imp-questions'!A:A, 0))</f>
        <v/>
      </c>
      <c r="E75" s="329">
        <f>CHAR(65+INDEX('imp-questions'!H:H, MATCH(A75, 'imp-questions'!A:A, 0)))</f>
        <v/>
      </c>
      <c r="F75" s="287">
        <f>IF(ISBLANK(Interview!F106),"",Interview!F106)</f>
        <v/>
      </c>
      <c r="G75" s="346">
        <f>IFERROR(INDEX(INDIRECT("Ans" &amp; E75 &amp; "TBL"), MATCH(F75, INDEX(INDIRECT("Ans" &amp; E75 &amp; "TBL"), 0, 1), 0), 2), 0)</f>
        <v/>
      </c>
      <c r="H75" s="360">
        <f>IFERROR(AVERAGE(G75,G79),0)</f>
        <v/>
      </c>
      <c r="I75" s="792" t="n"/>
      <c r="J75" s="304">
        <f>F75</f>
        <v/>
      </c>
      <c r="K75" s="346">
        <f>IFERROR(INDEX(INDIRECT("Ans" &amp; E75 &amp; "TBL"), MATCH(J75, INDEX(INDIRECT("Ans" &amp; E75 &amp; "TBL"), 0, 1), 0), 2), 0)</f>
        <v/>
      </c>
      <c r="L75" s="360">
        <f>IFERROR(AVERAGE(K75,K79),0)</f>
        <v/>
      </c>
      <c r="M75" s="792" t="n"/>
      <c r="N75" s="304">
        <f>J75</f>
        <v/>
      </c>
      <c r="O75" s="344">
        <f>IFERROR(INDEX(INDIRECT("Ans" &amp; E75 &amp; "TBL"), MATCH(N75, INDEX(INDIRECT("Ans" &amp; E75 &amp; "TBL"), 0, 1), 0), 2), 0)</f>
        <v/>
      </c>
      <c r="P75" s="360">
        <f>IFERROR(AVERAGE(O75,O79),0)</f>
        <v/>
      </c>
      <c r="Q75" s="792" t="n"/>
      <c r="R75" s="304">
        <f>N75</f>
        <v/>
      </c>
      <c r="S75" s="135">
        <f>IFERROR(INDEX(INDIRECT("Ans" &amp; E75 &amp; "TBL"), MATCH(R75, INDEX(INDIRECT("Ans" &amp; E75 &amp; "TBL"), 0, 1), 0), 2), 0)</f>
        <v/>
      </c>
      <c r="T75" s="361">
        <f>IFERROR(AVERAGE(S75,S79),0)</f>
        <v/>
      </c>
      <c r="U75" s="792" t="n"/>
      <c r="V75" s="304">
        <f>R75</f>
        <v/>
      </c>
      <c r="W75" s="346">
        <f>IFERROR(INDEX(INDIRECT("Ans" &amp; E75 &amp; "TBL"), MATCH(V75, INDEX(INDIRECT("Ans" &amp; E75 &amp; "TBL"), 0, 1), 0), 2), 0)</f>
        <v/>
      </c>
      <c r="X75" s="360">
        <f>IFERROR(AVERAGE(W75,W79),0)</f>
        <v/>
      </c>
      <c r="Y75" s="792" t="n"/>
      <c r="Z75" s="792" t="n"/>
    </row>
    <row r="76" ht="28.15" customHeight="1" s="721">
      <c r="A76" s="513">
        <f>Interview!A108</f>
        <v/>
      </c>
      <c r="B76" s="790" t="n"/>
      <c r="C76" s="244">
        <f>INDEX('imp-questions'!E:E, MATCH(A76, 'imp-questions'!A:A, 0))</f>
        <v/>
      </c>
      <c r="D76" s="296">
        <f>INDEX('imp-questions'!F:F, MATCH(A76, 'imp-questions'!A:A, 0))</f>
        <v/>
      </c>
      <c r="E76" s="329">
        <f>CHAR(65+INDEX('imp-questions'!H:H, MATCH(A76, 'imp-questions'!A:A, 0)))</f>
        <v/>
      </c>
      <c r="F76" s="287">
        <f>IF(ISBLANK(Interview!F108),"",Interview!F108)</f>
        <v/>
      </c>
      <c r="G76" s="349">
        <f>IFERROR(INDEX(INDIRECT("Ans" &amp; E76 &amp; "TBL"), MATCH(F76, INDEX(INDIRECT("Ans" &amp; E76 &amp; "TBL"), 0, 1), 0), 2), 0)</f>
        <v/>
      </c>
      <c r="H76" s="364">
        <f>IFERROR(AVERAGE(G76,G80),0)</f>
        <v/>
      </c>
      <c r="I76" s="792" t="n"/>
      <c r="J76" s="304">
        <f>F76</f>
        <v/>
      </c>
      <c r="K76" s="349">
        <f>IFERROR(INDEX(INDIRECT("Ans" &amp; E76 &amp; "TBL"), MATCH(J76, INDEX(INDIRECT("Ans" &amp; E76 &amp; "TBL"), 0, 1), 0), 2), 0)</f>
        <v/>
      </c>
      <c r="L76" s="364">
        <f>IFERROR(AVERAGE(K76,K80),0)</f>
        <v/>
      </c>
      <c r="M76" s="792" t="n"/>
      <c r="N76" s="304">
        <f>J76</f>
        <v/>
      </c>
      <c r="O76" s="347">
        <f>IFERROR(INDEX(INDIRECT("Ans" &amp; E76 &amp; "TBL"), MATCH(N76, INDEX(INDIRECT("Ans" &amp; E76 &amp; "TBL"), 0, 1), 0), 2), 0)</f>
        <v/>
      </c>
      <c r="P76" s="364">
        <f>IFERROR(AVERAGE(O76,O80),0)</f>
        <v/>
      </c>
      <c r="Q76" s="792" t="n"/>
      <c r="R76" s="304">
        <f>N76</f>
        <v/>
      </c>
      <c r="S76" s="135">
        <f>IFERROR(INDEX(INDIRECT("Ans" &amp; E76 &amp; "TBL"), MATCH(R76, INDEX(INDIRECT("Ans" &amp; E76 &amp; "TBL"), 0, 1), 0), 2), 0)</f>
        <v/>
      </c>
      <c r="T76" s="365">
        <f>IFERROR(AVERAGE(S76,S80),0)</f>
        <v/>
      </c>
      <c r="U76" s="792" t="n"/>
      <c r="V76" s="304">
        <f>R76</f>
        <v/>
      </c>
      <c r="W76" s="349">
        <f>IFERROR(INDEX(INDIRECT("Ans" &amp; E76 &amp; "TBL"), MATCH(V76, INDEX(INDIRECT("Ans" &amp; E76 &amp; "TBL"), 0, 1), 0), 2), 0)</f>
        <v/>
      </c>
      <c r="X76" s="364">
        <f>IFERROR(AVERAGE(W76,W80),0)</f>
        <v/>
      </c>
      <c r="Y76" s="792" t="n"/>
      <c r="Z76" s="792" t="n"/>
    </row>
    <row r="77" ht="12.95" customHeight="1" s="721">
      <c r="B77" s="235" t="n"/>
      <c r="C77" s="236" t="n"/>
      <c r="D77" s="125" t="n"/>
      <c r="E77" s="153" t="n"/>
      <c r="F77" s="125" t="n"/>
      <c r="G77" s="153" t="n"/>
      <c r="H77" s="153" t="n"/>
      <c r="I77" s="792" t="n"/>
      <c r="J77" s="125" t="n"/>
      <c r="K77" s="153" t="n"/>
      <c r="L77" s="153" t="n"/>
      <c r="M77" s="792" t="n"/>
      <c r="N77" s="125" t="n"/>
      <c r="O77" s="153" t="n"/>
      <c r="P77" s="153" t="n"/>
      <c r="Q77" s="792" t="n"/>
      <c r="R77" s="125" t="n"/>
      <c r="S77" s="153" t="n"/>
      <c r="T77" s="153" t="n"/>
      <c r="U77" s="792" t="n"/>
      <c r="V77" s="125" t="n"/>
      <c r="W77" s="153" t="n"/>
      <c r="X77" s="153" t="n"/>
      <c r="Y77" s="792" t="n"/>
      <c r="Z77" s="792" t="n"/>
    </row>
    <row r="78" ht="28.15" customHeight="1" s="721">
      <c r="A78" s="513">
        <f>Interview!A111</f>
        <v/>
      </c>
      <c r="B78" s="675">
        <f>INDEX('imp-questions'!D:D, MATCH(A78, 'imp-questions'!A:A, 0))</f>
        <v/>
      </c>
      <c r="C78" s="244">
        <f>INDEX('imp-questions'!E:E, MATCH(A78, 'imp-questions'!A:A, 0))</f>
        <v/>
      </c>
      <c r="D78" s="300">
        <f>INDEX('imp-questions'!F:F, MATCH(A78, 'imp-questions'!A:A, 0))</f>
        <v/>
      </c>
      <c r="E78" s="329">
        <f>CHAR(65+INDEX('imp-questions'!H:H, MATCH(A78, 'imp-questions'!A:A, 0)))</f>
        <v/>
      </c>
      <c r="F78" s="287">
        <f>IF(ISBLANK(Interview!F111),"",Interview!F111)</f>
        <v/>
      </c>
      <c r="G78" s="343">
        <f>IFERROR(INDEX(INDIRECT("Ans" &amp; E78 &amp; "TBL"), MATCH(F78, INDEX(INDIRECT("Ans" &amp; E78 &amp; "TBL"), 0, 1), 0), 2), 0)</f>
        <v/>
      </c>
      <c r="H78" s="342" t="n"/>
      <c r="I78" s="792" t="n"/>
      <c r="J78" s="304">
        <f>F78</f>
        <v/>
      </c>
      <c r="K78" s="343">
        <f>IFERROR(INDEX(INDIRECT("Ans" &amp; E78 &amp; "TBL"), MATCH(J78, INDEX(INDIRECT("Ans" &amp; E78 &amp; "TBL"), 0, 1), 0), 2), 0)</f>
        <v/>
      </c>
      <c r="L78" s="342" t="n"/>
      <c r="M78" s="792" t="n"/>
      <c r="N78" s="304">
        <f>J78</f>
        <v/>
      </c>
      <c r="O78" s="341">
        <f>IFERROR(INDEX(INDIRECT("Ans" &amp; E78 &amp; "TBL"), MATCH(N78, INDEX(INDIRECT("Ans" &amp; E78 &amp; "TBL"), 0, 1), 0), 2), 0)</f>
        <v/>
      </c>
      <c r="P78" s="342" t="n"/>
      <c r="Q78" s="792" t="n"/>
      <c r="R78" s="304">
        <f>N78</f>
        <v/>
      </c>
      <c r="S78" s="135">
        <f>IFERROR(INDEX(INDIRECT("Ans" &amp; E78 &amp; "TBL"), MATCH(R78, INDEX(INDIRECT("Ans" &amp; E78 &amp; "TBL"), 0, 1), 0), 2), 0)</f>
        <v/>
      </c>
      <c r="T78" s="326" t="n"/>
      <c r="U78" s="792" t="n"/>
      <c r="V78" s="304">
        <f>R78</f>
        <v/>
      </c>
      <c r="W78" s="343">
        <f>IFERROR(INDEX(INDIRECT("Ans" &amp; E78 &amp; "TBL"), MATCH(V78, INDEX(INDIRECT("Ans" &amp; E78 &amp; "TBL"), 0, 1), 0), 2), 0)</f>
        <v/>
      </c>
      <c r="X78" s="342" t="n"/>
      <c r="Y78" s="792" t="n"/>
      <c r="Z78" s="792" t="n"/>
    </row>
    <row r="79" ht="28.15" customHeight="1" s="721">
      <c r="A79" s="513">
        <f>Interview!A113</f>
        <v/>
      </c>
      <c r="B79" s="788" t="n"/>
      <c r="C79" s="244">
        <f>INDEX('imp-questions'!E:E, MATCH(A79, 'imp-questions'!A:A, 0))</f>
        <v/>
      </c>
      <c r="D79" s="300">
        <f>INDEX('imp-questions'!F:F, MATCH(A79, 'imp-questions'!A:A, 0))</f>
        <v/>
      </c>
      <c r="E79" s="329">
        <f>CHAR(65+INDEX('imp-questions'!H:H, MATCH(A79, 'imp-questions'!A:A, 0)))</f>
        <v/>
      </c>
      <c r="F79" s="287">
        <f>IF(ISBLANK(Interview!F113),"",Interview!F113)</f>
        <v/>
      </c>
      <c r="G79" s="346">
        <f>IFERROR(INDEX(INDIRECT("Ans" &amp; E79 &amp; "TBL"), MATCH(F79, INDEX(INDIRECT("Ans" &amp; E79 &amp; "TBL"), 0, 1), 0), 2), 0)</f>
        <v/>
      </c>
      <c r="H79" s="345" t="n"/>
      <c r="I79" s="792" t="n"/>
      <c r="J79" s="304">
        <f>F79</f>
        <v/>
      </c>
      <c r="K79" s="346">
        <f>IFERROR(INDEX(INDIRECT("Ans" &amp; E79 &amp; "TBL"), MATCH(J79, INDEX(INDIRECT("Ans" &amp; E79 &amp; "TBL"), 0, 1), 0), 2), 0)</f>
        <v/>
      </c>
      <c r="L79" s="345" t="n"/>
      <c r="M79" s="792" t="n"/>
      <c r="N79" s="304">
        <f>J79</f>
        <v/>
      </c>
      <c r="O79" s="344">
        <f>IFERROR(INDEX(INDIRECT("Ans" &amp; E79 &amp; "TBL"), MATCH(N79, INDEX(INDIRECT("Ans" &amp; E79 &amp; "TBL"), 0, 1), 0), 2), 0)</f>
        <v/>
      </c>
      <c r="P79" s="345" t="n"/>
      <c r="Q79" s="792" t="n"/>
      <c r="R79" s="304">
        <f>N79</f>
        <v/>
      </c>
      <c r="S79" s="135">
        <f>IFERROR(INDEX(INDIRECT("Ans" &amp; E79 &amp; "TBL"), MATCH(R79, INDEX(INDIRECT("Ans" &amp; E79 &amp; "TBL"), 0, 1), 0), 2), 0)</f>
        <v/>
      </c>
      <c r="T79" s="309" t="n"/>
      <c r="U79" s="792" t="n"/>
      <c r="V79" s="304">
        <f>R79</f>
        <v/>
      </c>
      <c r="W79" s="346">
        <f>IFERROR(INDEX(INDIRECT("Ans" &amp; E79 &amp; "TBL"), MATCH(V79, INDEX(INDIRECT("Ans" &amp; E79 &amp; "TBL"), 0, 1), 0), 2), 0)</f>
        <v/>
      </c>
      <c r="X79" s="345" t="n"/>
      <c r="Y79" s="792" t="n"/>
      <c r="Z79" s="792" t="n"/>
    </row>
    <row r="80" ht="28.15" customHeight="1" s="721">
      <c r="A80" s="513">
        <f>Interview!A115</f>
        <v/>
      </c>
      <c r="B80" s="790" t="n"/>
      <c r="C80" s="244">
        <f>INDEX('imp-questions'!E:E, MATCH(A80, 'imp-questions'!A:A, 0))</f>
        <v/>
      </c>
      <c r="D80" s="296">
        <f>INDEX('imp-questions'!F:F, MATCH(A80, 'imp-questions'!A:A, 0))</f>
        <v/>
      </c>
      <c r="E80" s="329">
        <f>CHAR(65+INDEX('imp-questions'!H:H, MATCH(A80, 'imp-questions'!A:A, 0)))</f>
        <v/>
      </c>
      <c r="F80" s="287">
        <f>IF(ISBLANK(Interview!F115),"",Interview!F115)</f>
        <v/>
      </c>
      <c r="G80" s="349">
        <f>IFERROR(INDEX(INDIRECT("Ans" &amp; E80 &amp; "TBL"), MATCH(F80, INDEX(INDIRECT("Ans" &amp; E80 &amp; "TBL"), 0, 1), 0), 2), 0)</f>
        <v/>
      </c>
      <c r="H80" s="348" t="n"/>
      <c r="I80" s="793" t="n"/>
      <c r="J80" s="304">
        <f>F80</f>
        <v/>
      </c>
      <c r="K80" s="349">
        <f>IFERROR(INDEX(INDIRECT("Ans" &amp; E80 &amp; "TBL"), MATCH(J80, INDEX(INDIRECT("Ans" &amp; E80 &amp; "TBL"), 0, 1), 0), 2), 0)</f>
        <v/>
      </c>
      <c r="L80" s="348" t="n"/>
      <c r="M80" s="793" t="n"/>
      <c r="N80" s="304">
        <f>J80</f>
        <v/>
      </c>
      <c r="O80" s="347">
        <f>IFERROR(INDEX(INDIRECT("Ans" &amp; E80 &amp; "TBL"), MATCH(N80, INDEX(INDIRECT("Ans" &amp; E80 &amp; "TBL"), 0, 1), 0), 2), 0)</f>
        <v/>
      </c>
      <c r="P80" s="348" t="n"/>
      <c r="Q80" s="793" t="n"/>
      <c r="R80" s="304">
        <f>N80</f>
        <v/>
      </c>
      <c r="S80" s="135">
        <f>IFERROR(INDEX(INDIRECT("Ans" &amp; E80 &amp; "TBL"), MATCH(R80, INDEX(INDIRECT("Ans" &amp; E80 &amp; "TBL"), 0, 1), 0), 2), 0)</f>
        <v/>
      </c>
      <c r="T80" s="312" t="n"/>
      <c r="U80" s="793" t="n"/>
      <c r="V80" s="304">
        <f>R80</f>
        <v/>
      </c>
      <c r="W80" s="349">
        <f>IFERROR(INDEX(INDIRECT("Ans" &amp; E80 &amp; "TBL"), MATCH(V80, INDEX(INDIRECT("Ans" &amp; E80 &amp; "TBL"), 0, 1), 0), 2), 0)</f>
        <v/>
      </c>
      <c r="X80" s="348" t="n"/>
      <c r="Y80" s="793" t="n"/>
      <c r="Z80" s="793" t="n"/>
    </row>
    <row r="81" ht="12.95" customHeight="1" s="721">
      <c r="B81" s="235" t="n"/>
      <c r="C81" s="236" t="n"/>
      <c r="D81" s="125" t="n"/>
      <c r="E81" s="125" t="n"/>
      <c r="F81" s="125" t="n"/>
      <c r="G81" s="125" t="n"/>
      <c r="H81" s="125" t="n"/>
      <c r="I81" s="125" t="n"/>
      <c r="J81" s="125" t="n"/>
      <c r="K81" s="125" t="n"/>
      <c r="L81" s="125" t="n"/>
      <c r="M81" s="125" t="n"/>
      <c r="N81" s="125" t="n"/>
      <c r="O81" s="125" t="n"/>
      <c r="P81" s="125" t="n"/>
      <c r="Q81" s="125" t="n"/>
      <c r="R81" s="125" t="n"/>
      <c r="S81" s="313" t="n"/>
      <c r="T81" s="125" t="n"/>
      <c r="U81" s="125" t="n"/>
      <c r="V81" s="125" t="n"/>
      <c r="W81" s="125" t="n"/>
      <c r="X81" s="125" t="n"/>
      <c r="Y81" s="125" t="n"/>
      <c r="Z81" s="125" t="n"/>
    </row>
    <row r="82" ht="16.15" customHeight="1" s="721">
      <c r="B82" s="243" t="inlineStr">
        <is>
          <t>Stream</t>
        </is>
      </c>
      <c r="C82" s="416" t="inlineStr">
        <is>
          <t>Level</t>
        </is>
      </c>
      <c r="D82" s="245" t="inlineStr">
        <is>
          <t>Secure Deployment</t>
        </is>
      </c>
      <c r="E82" s="388" t="n"/>
      <c r="F82" s="389" t="inlineStr">
        <is>
          <t>Answer</t>
        </is>
      </c>
      <c r="G82" s="390" t="n"/>
      <c r="H82" s="391" t="n"/>
      <c r="I82" s="386" t="inlineStr">
        <is>
          <t>Rating</t>
        </is>
      </c>
      <c r="J82" s="389" t="inlineStr">
        <is>
          <t>Answer</t>
        </is>
      </c>
      <c r="K82" s="390" t="n"/>
      <c r="L82" s="391" t="n"/>
      <c r="M82" s="386" t="inlineStr">
        <is>
          <t>Rating</t>
        </is>
      </c>
      <c r="N82" s="389" t="inlineStr">
        <is>
          <t>Answer</t>
        </is>
      </c>
      <c r="O82" s="389" t="n"/>
      <c r="P82" s="392" t="n"/>
      <c r="Q82" s="386" t="inlineStr">
        <is>
          <t>Rating</t>
        </is>
      </c>
      <c r="R82" s="389" t="inlineStr">
        <is>
          <t>Answer</t>
        </is>
      </c>
      <c r="S82" s="390" t="n"/>
      <c r="T82" s="391" t="n"/>
      <c r="U82" s="386" t="inlineStr">
        <is>
          <t>Rating</t>
        </is>
      </c>
      <c r="V82" s="389" t="inlineStr">
        <is>
          <t>Answer</t>
        </is>
      </c>
      <c r="W82" s="390" t="n"/>
      <c r="X82" s="391" t="n"/>
      <c r="Y82" s="386" t="inlineStr">
        <is>
          <t>Rating</t>
        </is>
      </c>
      <c r="Z82" s="386" t="inlineStr">
        <is>
          <t>Gap vs Current</t>
        </is>
      </c>
    </row>
    <row r="83" ht="28.15" customHeight="1" s="721">
      <c r="A83" s="513">
        <f>Interview!A118</f>
        <v/>
      </c>
      <c r="B83" s="675">
        <f>INDEX('imp-questions'!D:D, MATCH(A83, 'imp-questions'!A:A, 0))</f>
        <v/>
      </c>
      <c r="C83" s="244">
        <f>INDEX('imp-questions'!E:E, MATCH(A83, 'imp-questions'!A:A, 0))</f>
        <v/>
      </c>
      <c r="D83" s="300">
        <f>INDEX('imp-questions'!F:F, MATCH(A83, 'imp-questions'!A:A, 0))</f>
        <v/>
      </c>
      <c r="E83" s="329">
        <f>CHAR(65+INDEX('imp-questions'!H:H, MATCH(A83, 'imp-questions'!A:A, 0)))</f>
        <v/>
      </c>
      <c r="F83" s="287">
        <f>IF(ISBLANK(Interview!F118),"",Interview!F118)</f>
        <v/>
      </c>
      <c r="G83" s="343">
        <f>IFERROR(INDEX(INDIRECT("Ans" &amp; E83 &amp; "TBL"), MATCH(F83, INDEX(INDIRECT("Ans" &amp; E83 &amp; "TBL"), 0, 1), 0), 2), 0)</f>
        <v/>
      </c>
      <c r="H83" s="358">
        <f>IFERROR(AVERAGE(G83,G87),0)</f>
        <v/>
      </c>
      <c r="I83" s="646">
        <f>SUM(H83:H85)</f>
        <v/>
      </c>
      <c r="J83" s="304">
        <f>F83</f>
        <v/>
      </c>
      <c r="K83" s="343">
        <f>IFERROR(INDEX(INDIRECT("Ans" &amp; E83 &amp; "TBL"), MATCH(J83, INDEX(INDIRECT("Ans" &amp; E83 &amp; "TBL"), 0, 1), 0), 2), 0)</f>
        <v/>
      </c>
      <c r="L83" s="358">
        <f>IFERROR(AVERAGE(K83,K87),0)</f>
        <v/>
      </c>
      <c r="M83" s="646">
        <f>SUM(L83:L85)</f>
        <v/>
      </c>
      <c r="N83" s="304">
        <f>J83</f>
        <v/>
      </c>
      <c r="O83" s="324">
        <f>IFERROR(INDEX(INDIRECT("Ans" &amp; E83 &amp; "TBL"), MATCH(N83, INDEX(INDIRECT("Ans" &amp; E83 &amp; "TBL"), 0, 1), 0), 2), 0)</f>
        <v/>
      </c>
      <c r="P83" s="331">
        <f>IFERROR(AVERAGE(O83,O87),0)</f>
        <v/>
      </c>
      <c r="Q83" s="646">
        <f>SUM(P83:P85)</f>
        <v/>
      </c>
      <c r="R83" s="304">
        <f>N83</f>
        <v/>
      </c>
      <c r="S83" s="135">
        <f>IFERROR(INDEX(INDIRECT("Ans" &amp; E83 &amp; "TBL"), MATCH(R83, INDEX(INDIRECT("Ans" &amp; E83 &amp; "TBL"), 0, 1), 0), 2), 0)</f>
        <v/>
      </c>
      <c r="T83" s="359">
        <f>IFERROR(AVERAGE(S83,S87),0)</f>
        <v/>
      </c>
      <c r="U83" s="646">
        <f>SUM(T83:T85)</f>
        <v/>
      </c>
      <c r="V83" s="304">
        <f>R83</f>
        <v/>
      </c>
      <c r="W83" s="343">
        <f>IFERROR(INDEX(INDIRECT("Ans" &amp; E83 &amp; "TBL"), MATCH(V83, INDEX(INDIRECT("Ans" &amp; E83 &amp; "TBL"), 0, 1), 0), 2), 0)</f>
        <v/>
      </c>
      <c r="X83" s="358">
        <f>IFERROR(AVERAGE(W83,W87),0)</f>
        <v/>
      </c>
      <c r="Y83" s="646">
        <f>SUM(X83:X85)</f>
        <v/>
      </c>
      <c r="Z83" s="646">
        <f>SUM(Y83:Y85)</f>
        <v/>
      </c>
    </row>
    <row r="84" ht="28.15" customHeight="1" s="721">
      <c r="A84" s="513">
        <f>Interview!A120</f>
        <v/>
      </c>
      <c r="B84" s="788" t="n"/>
      <c r="C84" s="244">
        <f>INDEX('imp-questions'!E:E, MATCH(A84, 'imp-questions'!A:A, 0))</f>
        <v/>
      </c>
      <c r="D84" s="300">
        <f>INDEX('imp-questions'!F:F, MATCH(A84, 'imp-questions'!A:A, 0))</f>
        <v/>
      </c>
      <c r="E84" s="329">
        <f>CHAR(65+INDEX('imp-questions'!H:H, MATCH(A84, 'imp-questions'!A:A, 0)))</f>
        <v/>
      </c>
      <c r="F84" s="287">
        <f>IF(ISBLANK(Interview!F120),"",Interview!F120)</f>
        <v/>
      </c>
      <c r="G84" s="346">
        <f>IFERROR(INDEX(INDIRECT("Ans" &amp; E84 &amp; "TBL"), MATCH(F84, INDEX(INDIRECT("Ans" &amp; E84 &amp; "TBL"), 0, 1), 0), 2), 0)</f>
        <v/>
      </c>
      <c r="H84" s="360">
        <f>IFERROR(AVERAGE(G84,G88),0)</f>
        <v/>
      </c>
      <c r="I84" s="792" t="n"/>
      <c r="J84" s="304">
        <f>F84</f>
        <v/>
      </c>
      <c r="K84" s="346">
        <f>IFERROR(INDEX(INDIRECT("Ans" &amp; E84 &amp; "TBL"), MATCH(J84, INDEX(INDIRECT("Ans" &amp; E84 &amp; "TBL"), 0, 1), 0), 2), 0)</f>
        <v/>
      </c>
      <c r="L84" s="360">
        <f>IFERROR(AVERAGE(K84,K88),0)</f>
        <v/>
      </c>
      <c r="M84" s="792" t="n"/>
      <c r="N84" s="304">
        <f>J84</f>
        <v/>
      </c>
      <c r="O84" s="324">
        <f>IFERROR(INDEX(INDIRECT("Ans" &amp; E84 &amp; "TBL"), MATCH(N84, INDEX(INDIRECT("Ans" &amp; E84 &amp; "TBL"), 0, 1), 0), 2), 0)</f>
        <v/>
      </c>
      <c r="P84" s="331">
        <f>IFERROR(AVERAGE(O84,O88),0)</f>
        <v/>
      </c>
      <c r="Q84" s="792" t="n"/>
      <c r="R84" s="304">
        <f>N84</f>
        <v/>
      </c>
      <c r="S84" s="135">
        <f>IFERROR(INDEX(INDIRECT("Ans" &amp; E84 &amp; "TBL"), MATCH(R84, INDEX(INDIRECT("Ans" &amp; E84 &amp; "TBL"), 0, 1), 0), 2), 0)</f>
        <v/>
      </c>
      <c r="T84" s="361">
        <f>IFERROR(AVERAGE(S84,S88),0)</f>
        <v/>
      </c>
      <c r="U84" s="792" t="n"/>
      <c r="V84" s="304">
        <f>R84</f>
        <v/>
      </c>
      <c r="W84" s="346">
        <f>IFERROR(INDEX(INDIRECT("Ans" &amp; E84 &amp; "TBL"), MATCH(V84, INDEX(INDIRECT("Ans" &amp; E84 &amp; "TBL"), 0, 1), 0), 2), 0)</f>
        <v/>
      </c>
      <c r="X84" s="360">
        <f>IFERROR(AVERAGE(W84,W88),0)</f>
        <v/>
      </c>
      <c r="Y84" s="792" t="n"/>
      <c r="Z84" s="792" t="n"/>
    </row>
    <row r="85" ht="28.15" customHeight="1" s="721">
      <c r="A85" s="513">
        <f>Interview!A122</f>
        <v/>
      </c>
      <c r="B85" s="790" t="n"/>
      <c r="C85" s="244">
        <f>INDEX('imp-questions'!E:E, MATCH(A85, 'imp-questions'!A:A, 0))</f>
        <v/>
      </c>
      <c r="D85" s="296">
        <f>INDEX('imp-questions'!F:F, MATCH(A85, 'imp-questions'!A:A, 0))</f>
        <v/>
      </c>
      <c r="E85" s="329">
        <f>CHAR(65+INDEX('imp-questions'!H:H, MATCH(A85, 'imp-questions'!A:A, 0)))</f>
        <v/>
      </c>
      <c r="F85" s="287">
        <f>IF(ISBLANK(Interview!F122),"",Interview!F122)</f>
        <v/>
      </c>
      <c r="G85" s="349">
        <f>IFERROR(INDEX(INDIRECT("Ans" &amp; E85 &amp; "TBL"), MATCH(F85, INDEX(INDIRECT("Ans" &amp; E85 &amp; "TBL"), 0, 1), 0), 2), 0)</f>
        <v/>
      </c>
      <c r="H85" s="364">
        <f>IFERROR(AVERAGE(G85,G89),0)</f>
        <v/>
      </c>
      <c r="I85" s="792" t="n"/>
      <c r="J85" s="304">
        <f>F85</f>
        <v/>
      </c>
      <c r="K85" s="349">
        <f>IFERROR(INDEX(INDIRECT("Ans" &amp; E85 &amp; "TBL"), MATCH(J85, INDEX(INDIRECT("Ans" &amp; E85 &amp; "TBL"), 0, 1), 0), 2), 0)</f>
        <v/>
      </c>
      <c r="L85" s="364">
        <f>IFERROR(AVERAGE(K85,K89),0)</f>
        <v/>
      </c>
      <c r="M85" s="792" t="n"/>
      <c r="N85" s="304">
        <f>J85</f>
        <v/>
      </c>
      <c r="O85" s="324">
        <f>IFERROR(INDEX(INDIRECT("Ans" &amp; E85 &amp; "TBL"), MATCH(N85, INDEX(INDIRECT("Ans" &amp; E85 &amp; "TBL"), 0, 1), 0), 2), 0)</f>
        <v/>
      </c>
      <c r="P85" s="331">
        <f>IFERROR(AVERAGE(O85,O89),0)</f>
        <v/>
      </c>
      <c r="Q85" s="792" t="n"/>
      <c r="R85" s="304">
        <f>N85</f>
        <v/>
      </c>
      <c r="S85" s="135">
        <f>IFERROR(INDEX(INDIRECT("Ans" &amp; E85 &amp; "TBL"), MATCH(R85, INDEX(INDIRECT("Ans" &amp; E85 &amp; "TBL"), 0, 1), 0), 2), 0)</f>
        <v/>
      </c>
      <c r="T85" s="365">
        <f>IFERROR(AVERAGE(S85,S89),0)</f>
        <v/>
      </c>
      <c r="U85" s="792" t="n"/>
      <c r="V85" s="304">
        <f>R85</f>
        <v/>
      </c>
      <c r="W85" s="349">
        <f>IFERROR(INDEX(INDIRECT("Ans" &amp; E85 &amp; "TBL"), MATCH(V85, INDEX(INDIRECT("Ans" &amp; E85 &amp; "TBL"), 0, 1), 0), 2), 0)</f>
        <v/>
      </c>
      <c r="X85" s="364">
        <f>IFERROR(AVERAGE(W85,W89),0)</f>
        <v/>
      </c>
      <c r="Y85" s="792" t="n"/>
      <c r="Z85" s="792" t="n"/>
    </row>
    <row r="86" ht="12.95" customHeight="1" s="721">
      <c r="B86" s="235" t="n"/>
      <c r="C86" s="236" t="n"/>
      <c r="D86" s="125" t="n"/>
      <c r="E86" s="153" t="n"/>
      <c r="F86" s="125" t="n"/>
      <c r="G86" s="153" t="n"/>
      <c r="H86" s="153" t="n"/>
      <c r="I86" s="792" t="n"/>
      <c r="J86" s="125" t="n"/>
      <c r="K86" s="153" t="n"/>
      <c r="L86" s="153" t="n"/>
      <c r="M86" s="792" t="n"/>
      <c r="N86" s="125" t="n"/>
      <c r="O86" s="153" t="n"/>
      <c r="P86" s="153" t="n"/>
      <c r="Q86" s="792" t="n"/>
      <c r="R86" s="125" t="n"/>
      <c r="S86" s="153" t="n"/>
      <c r="T86" s="153" t="n"/>
      <c r="U86" s="792" t="n"/>
      <c r="V86" s="125" t="n"/>
      <c r="W86" s="153" t="n"/>
      <c r="X86" s="153" t="n"/>
      <c r="Y86" s="792" t="n"/>
      <c r="Z86" s="792" t="n"/>
    </row>
    <row r="87" ht="28.15" customHeight="1" s="721">
      <c r="A87" s="513">
        <f>Interview!A125</f>
        <v/>
      </c>
      <c r="B87" s="675">
        <f>INDEX('imp-questions'!D:D, MATCH(A87, 'imp-questions'!A:A, 0))</f>
        <v/>
      </c>
      <c r="C87" s="244">
        <f>INDEX('imp-questions'!E:E, MATCH(A87, 'imp-questions'!A:A, 0))</f>
        <v/>
      </c>
      <c r="D87" s="300">
        <f>INDEX('imp-questions'!F:F, MATCH(A87, 'imp-questions'!A:A, 0))</f>
        <v/>
      </c>
      <c r="E87" s="329">
        <f>CHAR(65+INDEX('imp-questions'!H:H, MATCH(A87, 'imp-questions'!A:A, 0)))</f>
        <v/>
      </c>
      <c r="F87" s="287">
        <f>IF(ISBLANK(Interview!F125),"",Interview!F125)</f>
        <v/>
      </c>
      <c r="G87" s="343">
        <f>IFERROR(INDEX(INDIRECT("Ans" &amp; E87 &amp; "TBL"), MATCH(F87, INDEX(INDIRECT("Ans" &amp; E87 &amp; "TBL"), 0, 1), 0), 2), 0)</f>
        <v/>
      </c>
      <c r="H87" s="342" t="n"/>
      <c r="I87" s="792" t="n"/>
      <c r="J87" s="304">
        <f>F87</f>
        <v/>
      </c>
      <c r="K87" s="343">
        <f>IFERROR(INDEX(INDIRECT("Ans" &amp; E87 &amp; "TBL"), MATCH(J87, INDEX(INDIRECT("Ans" &amp; E87 &amp; "TBL"), 0, 1), 0), 2), 0)</f>
        <v/>
      </c>
      <c r="L87" s="342" t="n"/>
      <c r="M87" s="792" t="n"/>
      <c r="N87" s="304">
        <f>J87</f>
        <v/>
      </c>
      <c r="O87" s="341">
        <f>IFERROR(INDEX(INDIRECT("Ans" &amp; E87 &amp; "TBL"), MATCH(N87, INDEX(INDIRECT("Ans" &amp; E87 &amp; "TBL"), 0, 1), 0), 2), 0)</f>
        <v/>
      </c>
      <c r="P87" s="342" t="n"/>
      <c r="Q87" s="792" t="n"/>
      <c r="R87" s="304">
        <f>N87</f>
        <v/>
      </c>
      <c r="S87" s="135">
        <f>IFERROR(INDEX(INDIRECT("Ans" &amp; E87 &amp; "TBL"), MATCH(R87, INDEX(INDIRECT("Ans" &amp; E87 &amp; "TBL"), 0, 1), 0), 2), 0)</f>
        <v/>
      </c>
      <c r="T87" s="326" t="n"/>
      <c r="U87" s="792" t="n"/>
      <c r="V87" s="304">
        <f>R87</f>
        <v/>
      </c>
      <c r="W87" s="343">
        <f>IFERROR(INDEX(INDIRECT("Ans" &amp; E87 &amp; "TBL"), MATCH(V87, INDEX(INDIRECT("Ans" &amp; E87 &amp; "TBL"), 0, 1), 0), 2), 0)</f>
        <v/>
      </c>
      <c r="X87" s="342" t="n"/>
      <c r="Y87" s="792" t="n"/>
      <c r="Z87" s="792" t="n"/>
    </row>
    <row r="88" ht="28.15" customHeight="1" s="721">
      <c r="A88" s="513">
        <f>Interview!A127</f>
        <v/>
      </c>
      <c r="B88" s="788" t="n"/>
      <c r="C88" s="244">
        <f>INDEX('imp-questions'!E:E, MATCH(A88, 'imp-questions'!A:A, 0))</f>
        <v/>
      </c>
      <c r="D88" s="300">
        <f>INDEX('imp-questions'!F:F, MATCH(A88, 'imp-questions'!A:A, 0))</f>
        <v/>
      </c>
      <c r="E88" s="329">
        <f>CHAR(65+INDEX('imp-questions'!H:H, MATCH(A88, 'imp-questions'!A:A, 0)))</f>
        <v/>
      </c>
      <c r="F88" s="287">
        <f>IF(ISBLANK(Interview!F127),"",Interview!F127)</f>
        <v/>
      </c>
      <c r="G88" s="346">
        <f>IFERROR(INDEX(INDIRECT("Ans" &amp; E88 &amp; "TBL"), MATCH(F88, INDEX(INDIRECT("Ans" &amp; E88 &amp; "TBL"), 0, 1), 0), 2), 0)</f>
        <v/>
      </c>
      <c r="H88" s="345" t="n"/>
      <c r="I88" s="792" t="n"/>
      <c r="J88" s="304">
        <f>F88</f>
        <v/>
      </c>
      <c r="K88" s="346">
        <f>IFERROR(INDEX(INDIRECT("Ans" &amp; E88 &amp; "TBL"), MATCH(J88, INDEX(INDIRECT("Ans" &amp; E88 &amp; "TBL"), 0, 1), 0), 2), 0)</f>
        <v/>
      </c>
      <c r="L88" s="345" t="n"/>
      <c r="M88" s="792" t="n"/>
      <c r="N88" s="304">
        <f>J88</f>
        <v/>
      </c>
      <c r="O88" s="344">
        <f>IFERROR(INDEX(INDIRECT("Ans" &amp; E88 &amp; "TBL"), MATCH(N88, INDEX(INDIRECT("Ans" &amp; E88 &amp; "TBL"), 0, 1), 0), 2), 0)</f>
        <v/>
      </c>
      <c r="P88" s="345" t="n"/>
      <c r="Q88" s="792" t="n"/>
      <c r="R88" s="304">
        <f>N88</f>
        <v/>
      </c>
      <c r="S88" s="135">
        <f>IFERROR(INDEX(INDIRECT("Ans" &amp; E88 &amp; "TBL"), MATCH(R88, INDEX(INDIRECT("Ans" &amp; E88 &amp; "TBL"), 0, 1), 0), 2), 0)</f>
        <v/>
      </c>
      <c r="T88" s="309" t="n"/>
      <c r="U88" s="792" t="n"/>
      <c r="V88" s="304">
        <f>R88</f>
        <v/>
      </c>
      <c r="W88" s="346">
        <f>IFERROR(INDEX(INDIRECT("Ans" &amp; E88 &amp; "TBL"), MATCH(V88, INDEX(INDIRECT("Ans" &amp; E88 &amp; "TBL"), 0, 1), 0), 2), 0)</f>
        <v/>
      </c>
      <c r="X88" s="345" t="n"/>
      <c r="Y88" s="792" t="n"/>
      <c r="Z88" s="792" t="n"/>
    </row>
    <row r="89" ht="28.15" customHeight="1" s="721">
      <c r="A89" s="513">
        <f>Interview!A129</f>
        <v/>
      </c>
      <c r="B89" s="790" t="n"/>
      <c r="C89" s="244">
        <f>INDEX('imp-questions'!E:E, MATCH(A89, 'imp-questions'!A:A, 0))</f>
        <v/>
      </c>
      <c r="D89" s="296">
        <f>INDEX('imp-questions'!F:F, MATCH(A89, 'imp-questions'!A:A, 0))</f>
        <v/>
      </c>
      <c r="E89" s="329">
        <f>CHAR(65+INDEX('imp-questions'!H:H, MATCH(A89, 'imp-questions'!A:A, 0)))</f>
        <v/>
      </c>
      <c r="F89" s="287">
        <f>IF(ISBLANK(Interview!F129),"",Interview!F129)</f>
        <v/>
      </c>
      <c r="G89" s="349">
        <f>IFERROR(INDEX(INDIRECT("Ans" &amp; E89 &amp; "TBL"), MATCH(F89, INDEX(INDIRECT("Ans" &amp; E89 &amp; "TBL"), 0, 1), 0), 2), 0)</f>
        <v/>
      </c>
      <c r="H89" s="348" t="n"/>
      <c r="I89" s="793" t="n"/>
      <c r="J89" s="304">
        <f>F89</f>
        <v/>
      </c>
      <c r="K89" s="349">
        <f>IFERROR(INDEX(INDIRECT("Ans" &amp; E89 &amp; "TBL"), MATCH(J89, INDEX(INDIRECT("Ans" &amp; E89 &amp; "TBL"), 0, 1), 0), 2), 0)</f>
        <v/>
      </c>
      <c r="L89" s="348" t="n"/>
      <c r="M89" s="793" t="n"/>
      <c r="N89" s="304">
        <f>J89</f>
        <v/>
      </c>
      <c r="O89" s="347">
        <f>IFERROR(INDEX(INDIRECT("Ans" &amp; E89 &amp; "TBL"), MATCH(N89, INDEX(INDIRECT("Ans" &amp; E89 &amp; "TBL"), 0, 1), 0), 2), 0)</f>
        <v/>
      </c>
      <c r="P89" s="348" t="n"/>
      <c r="Q89" s="793" t="n"/>
      <c r="R89" s="304">
        <f>N89</f>
        <v/>
      </c>
      <c r="S89" s="135">
        <f>IFERROR(INDEX(INDIRECT("Ans" &amp; E89 &amp; "TBL"), MATCH(R89, INDEX(INDIRECT("Ans" &amp; E89 &amp; "TBL"), 0, 1), 0), 2), 0)</f>
        <v/>
      </c>
      <c r="T89" s="312" t="n"/>
      <c r="U89" s="793" t="n"/>
      <c r="V89" s="304">
        <f>R89</f>
        <v/>
      </c>
      <c r="W89" s="349">
        <f>IFERROR(INDEX(INDIRECT("Ans" &amp; E89 &amp; "TBL"), MATCH(V89, INDEX(INDIRECT("Ans" &amp; E89 &amp; "TBL"), 0, 1), 0), 2), 0)</f>
        <v/>
      </c>
      <c r="X89" s="348" t="n"/>
      <c r="Y89" s="793" t="n"/>
      <c r="Z89" s="793" t="n"/>
    </row>
    <row r="90" ht="12.95" customHeight="1" s="721">
      <c r="B90" s="235" t="n"/>
      <c r="C90" s="236" t="n"/>
      <c r="D90" s="125" t="n"/>
      <c r="E90" s="125" t="n"/>
      <c r="F90" s="125" t="n"/>
      <c r="G90" s="125" t="n"/>
      <c r="H90" s="125" t="n"/>
      <c r="I90" s="125" t="n"/>
      <c r="J90" s="125" t="n"/>
      <c r="K90" s="125" t="n"/>
      <c r="L90" s="125" t="n"/>
      <c r="M90" s="125" t="n"/>
      <c r="N90" s="125" t="n"/>
      <c r="O90" s="125" t="n"/>
      <c r="P90" s="125" t="n"/>
      <c r="Q90" s="125" t="n"/>
      <c r="R90" s="125" t="n"/>
      <c r="S90" s="313" t="n"/>
      <c r="T90" s="125" t="n"/>
      <c r="U90" s="125" t="n"/>
      <c r="V90" s="125" t="n"/>
      <c r="W90" s="125" t="n"/>
      <c r="X90" s="125" t="n"/>
      <c r="Y90" s="125" t="n"/>
      <c r="Z90" s="125" t="n"/>
    </row>
    <row r="91" ht="16.15" customHeight="1" s="721">
      <c r="B91" s="243" t="inlineStr">
        <is>
          <t>Stream</t>
        </is>
      </c>
      <c r="C91" s="416" t="inlineStr">
        <is>
          <t>Level</t>
        </is>
      </c>
      <c r="D91" s="245" t="inlineStr">
        <is>
          <t>Defect Management</t>
        </is>
      </c>
      <c r="E91" s="388" t="n"/>
      <c r="F91" s="389" t="inlineStr">
        <is>
          <t>Answer</t>
        </is>
      </c>
      <c r="G91" s="390" t="n"/>
      <c r="H91" s="391" t="n"/>
      <c r="I91" s="386" t="inlineStr">
        <is>
          <t>Rating</t>
        </is>
      </c>
      <c r="J91" s="389" t="inlineStr">
        <is>
          <t>Answer</t>
        </is>
      </c>
      <c r="K91" s="390" t="n"/>
      <c r="L91" s="391" t="n"/>
      <c r="M91" s="386" t="inlineStr">
        <is>
          <t>Rating</t>
        </is>
      </c>
      <c r="N91" s="389" t="inlineStr">
        <is>
          <t>Answer</t>
        </is>
      </c>
      <c r="O91" s="390" t="n"/>
      <c r="P91" s="391" t="n"/>
      <c r="Q91" s="386" t="inlineStr">
        <is>
          <t>Rating</t>
        </is>
      </c>
      <c r="R91" s="389" t="inlineStr">
        <is>
          <t>Answer</t>
        </is>
      </c>
      <c r="S91" s="390" t="n"/>
      <c r="T91" s="391" t="n"/>
      <c r="U91" s="386" t="inlineStr">
        <is>
          <t>Rating</t>
        </is>
      </c>
      <c r="V91" s="389" t="inlineStr">
        <is>
          <t>Answer</t>
        </is>
      </c>
      <c r="W91" s="390" t="n"/>
      <c r="X91" s="391" t="n"/>
      <c r="Y91" s="386" t="inlineStr">
        <is>
          <t>Rating</t>
        </is>
      </c>
      <c r="Z91" s="386" t="inlineStr">
        <is>
          <t>Gap vs Current</t>
        </is>
      </c>
    </row>
    <row r="92" ht="28.15" customHeight="1" s="721">
      <c r="A92" s="513">
        <f>Interview!A132</f>
        <v/>
      </c>
      <c r="B92" s="675">
        <f>INDEX('imp-questions'!D:D, MATCH(A92, 'imp-questions'!A:A, 0))</f>
        <v/>
      </c>
      <c r="C92" s="244">
        <f>INDEX('imp-questions'!E:E, MATCH(A92, 'imp-questions'!A:A, 0))</f>
        <v/>
      </c>
      <c r="D92" s="300">
        <f>INDEX('imp-questions'!F:F, MATCH(A92, 'imp-questions'!A:A, 0))</f>
        <v/>
      </c>
      <c r="E92" s="329">
        <f>CHAR(65+INDEX('imp-questions'!H:H, MATCH(A92, 'imp-questions'!A:A, 0)))</f>
        <v/>
      </c>
      <c r="F92" s="287">
        <f>IF(ISBLANK(Interview!F132),"",Interview!F132)</f>
        <v/>
      </c>
      <c r="G92" s="343">
        <f>IFERROR(INDEX(INDIRECT("Ans" &amp; E92 &amp; "TBL"), MATCH(F92, INDEX(INDIRECT("Ans" &amp; E92 &amp; "TBL"), 0, 1), 0), 2), 0)</f>
        <v/>
      </c>
      <c r="H92" s="358">
        <f>IFERROR(AVERAGE(G92,G96),0)</f>
        <v/>
      </c>
      <c r="I92" s="799">
        <f>SUM(H92:H94)</f>
        <v/>
      </c>
      <c r="J92" s="304">
        <f>F92</f>
        <v/>
      </c>
      <c r="K92" s="343">
        <f>IFERROR(INDEX(INDIRECT("Ans" &amp; E92 &amp; "TBL"), MATCH(J92, INDEX(INDIRECT("Ans" &amp; E92 &amp; "TBL"), 0, 1), 0), 2), 0)</f>
        <v/>
      </c>
      <c r="L92" s="358">
        <f>IFERROR(AVERAGE(K92,K96),0)</f>
        <v/>
      </c>
      <c r="M92" s="799">
        <f>SUM(L92:L94)</f>
        <v/>
      </c>
      <c r="N92" s="304">
        <f>J92</f>
        <v/>
      </c>
      <c r="O92" s="341">
        <f>IFERROR(INDEX(INDIRECT("Ans" &amp; E92 &amp; "TBL"), MATCH(N92, INDEX(INDIRECT("Ans" &amp; E92 &amp; "TBL"), 0, 1), 0), 2), 0)</f>
        <v/>
      </c>
      <c r="P92" s="358">
        <f>IFERROR(AVERAGE(O92,O96),0)</f>
        <v/>
      </c>
      <c r="Q92" s="799">
        <f>SUM(P92:P94)</f>
        <v/>
      </c>
      <c r="R92" s="304">
        <f>N92</f>
        <v/>
      </c>
      <c r="S92" s="135">
        <f>IFERROR(INDEX(INDIRECT("Ans" &amp; E92 &amp; "TBL"), MATCH(R92, INDEX(INDIRECT("Ans" &amp; E92 &amp; "TBL"), 0, 1), 0), 2), 0)</f>
        <v/>
      </c>
      <c r="T92" s="359">
        <f>IFERROR(AVERAGE(S92,S96),0)</f>
        <v/>
      </c>
      <c r="U92" s="799">
        <f>SUM(T92:T94)</f>
        <v/>
      </c>
      <c r="V92" s="304">
        <f>R92</f>
        <v/>
      </c>
      <c r="W92" s="343">
        <f>IFERROR(INDEX(INDIRECT("Ans" &amp; E92 &amp; "TBL"), MATCH(V92, INDEX(INDIRECT("Ans" &amp; E92 &amp; "TBL"), 0, 1), 0), 2), 0)</f>
        <v/>
      </c>
      <c r="X92" s="358">
        <f>IFERROR(AVERAGE(W92,W96),0)</f>
        <v/>
      </c>
      <c r="Y92" s="799">
        <f>SUM(X92:X94)</f>
        <v/>
      </c>
      <c r="Z92" s="799">
        <f>SUM(Y92:Y94)</f>
        <v/>
      </c>
    </row>
    <row r="93" ht="28.15" customHeight="1" s="721">
      <c r="A93" s="513">
        <f>Interview!A134</f>
        <v/>
      </c>
      <c r="B93" s="788" t="n"/>
      <c r="C93" s="244">
        <f>INDEX('imp-questions'!E:E, MATCH(A93, 'imp-questions'!A:A, 0))</f>
        <v/>
      </c>
      <c r="D93" s="300">
        <f>INDEX('imp-questions'!F:F, MATCH(A93, 'imp-questions'!A:A, 0))</f>
        <v/>
      </c>
      <c r="E93" s="329">
        <f>CHAR(65+INDEX('imp-questions'!H:H, MATCH(A93, 'imp-questions'!A:A, 0)))</f>
        <v/>
      </c>
      <c r="F93" s="287">
        <f>IF(ISBLANK(Interview!F134),"",Interview!F134)</f>
        <v/>
      </c>
      <c r="G93" s="346">
        <f>IFERROR(INDEX(INDIRECT("Ans" &amp; E93 &amp; "TBL"), MATCH(F93, INDEX(INDIRECT("Ans" &amp; E93 &amp; "TBL"), 0, 1), 0), 2), 0)</f>
        <v/>
      </c>
      <c r="H93" s="360">
        <f>IFERROR(AVERAGE(G93,G97),0)</f>
        <v/>
      </c>
      <c r="I93" s="792" t="n"/>
      <c r="J93" s="304">
        <f>F93</f>
        <v/>
      </c>
      <c r="K93" s="346">
        <f>IFERROR(INDEX(INDIRECT("Ans" &amp; E93 &amp; "TBL"), MATCH(J93, INDEX(INDIRECT("Ans" &amp; E93 &amp; "TBL"), 0, 1), 0), 2), 0)</f>
        <v/>
      </c>
      <c r="L93" s="360">
        <f>IFERROR(AVERAGE(K93,K97),0)</f>
        <v/>
      </c>
      <c r="M93" s="792" t="n"/>
      <c r="N93" s="304">
        <f>J93</f>
        <v/>
      </c>
      <c r="O93" s="344">
        <f>IFERROR(INDEX(INDIRECT("Ans" &amp; E93 &amp; "TBL"), MATCH(N93, INDEX(INDIRECT("Ans" &amp; E93 &amp; "TBL"), 0, 1), 0), 2), 0)</f>
        <v/>
      </c>
      <c r="P93" s="360">
        <f>IFERROR(AVERAGE(O93,O97),0)</f>
        <v/>
      </c>
      <c r="Q93" s="792" t="n"/>
      <c r="R93" s="304">
        <f>N93</f>
        <v/>
      </c>
      <c r="S93" s="135">
        <f>IFERROR(INDEX(INDIRECT("Ans" &amp; E93 &amp; "TBL"), MATCH(R93, INDEX(INDIRECT("Ans" &amp; E93 &amp; "TBL"), 0, 1), 0), 2), 0)</f>
        <v/>
      </c>
      <c r="T93" s="361">
        <f>IFERROR(AVERAGE(S93,S97),0)</f>
        <v/>
      </c>
      <c r="U93" s="792" t="n"/>
      <c r="V93" s="304">
        <f>R93</f>
        <v/>
      </c>
      <c r="W93" s="346">
        <f>IFERROR(INDEX(INDIRECT("Ans" &amp; E93 &amp; "TBL"), MATCH(V93, INDEX(INDIRECT("Ans" &amp; E93 &amp; "TBL"), 0, 1), 0), 2), 0)</f>
        <v/>
      </c>
      <c r="X93" s="360">
        <f>IFERROR(AVERAGE(W93,W97),0)</f>
        <v/>
      </c>
      <c r="Y93" s="792" t="n"/>
      <c r="Z93" s="792" t="n"/>
    </row>
    <row r="94" ht="28.15" customHeight="1" s="721">
      <c r="A94" s="513">
        <f>Interview!A136</f>
        <v/>
      </c>
      <c r="B94" s="790" t="n"/>
      <c r="C94" s="244">
        <f>INDEX('imp-questions'!E:E, MATCH(A94, 'imp-questions'!A:A, 0))</f>
        <v/>
      </c>
      <c r="D94" s="296">
        <f>INDEX('imp-questions'!F:F, MATCH(A94, 'imp-questions'!A:A, 0))</f>
        <v/>
      </c>
      <c r="E94" s="329">
        <f>CHAR(65+INDEX('imp-questions'!H:H, MATCH(A94, 'imp-questions'!A:A, 0)))</f>
        <v/>
      </c>
      <c r="F94" s="287">
        <f>IF(ISBLANK(Interview!F136),"",Interview!F136)</f>
        <v/>
      </c>
      <c r="G94" s="349">
        <f>IFERROR(INDEX(INDIRECT("Ans" &amp; E94 &amp; "TBL"), MATCH(F94, INDEX(INDIRECT("Ans" &amp; E94 &amp; "TBL"), 0, 1), 0), 2), 0)</f>
        <v/>
      </c>
      <c r="H94" s="364">
        <f>IFERROR(AVERAGE(G94,G98),0)</f>
        <v/>
      </c>
      <c r="I94" s="792" t="n"/>
      <c r="J94" s="304">
        <f>F94</f>
        <v/>
      </c>
      <c r="K94" s="349">
        <f>IFERROR(INDEX(INDIRECT("Ans" &amp; E94 &amp; "TBL"), MATCH(J94, INDEX(INDIRECT("Ans" &amp; E94 &amp; "TBL"), 0, 1), 0), 2), 0)</f>
        <v/>
      </c>
      <c r="L94" s="364">
        <f>IFERROR(AVERAGE(K94,K98),0)</f>
        <v/>
      </c>
      <c r="M94" s="792" t="n"/>
      <c r="N94" s="304">
        <f>J94</f>
        <v/>
      </c>
      <c r="O94" s="347">
        <f>IFERROR(INDEX(INDIRECT("Ans" &amp; E94 &amp; "TBL"), MATCH(N94, INDEX(INDIRECT("Ans" &amp; E94 &amp; "TBL"), 0, 1), 0), 2), 0)</f>
        <v/>
      </c>
      <c r="P94" s="364">
        <f>IFERROR(AVERAGE(O94,O98),0)</f>
        <v/>
      </c>
      <c r="Q94" s="792" t="n"/>
      <c r="R94" s="304">
        <f>N94</f>
        <v/>
      </c>
      <c r="S94" s="135">
        <f>IFERROR(INDEX(INDIRECT("Ans" &amp; E94 &amp; "TBL"), MATCH(R94, INDEX(INDIRECT("Ans" &amp; E94 &amp; "TBL"), 0, 1), 0), 2), 0)</f>
        <v/>
      </c>
      <c r="T94" s="365">
        <f>IFERROR(AVERAGE(S94,S98),0)</f>
        <v/>
      </c>
      <c r="U94" s="792" t="n"/>
      <c r="V94" s="304">
        <f>R94</f>
        <v/>
      </c>
      <c r="W94" s="349">
        <f>IFERROR(INDEX(INDIRECT("Ans" &amp; E94 &amp; "TBL"), MATCH(V94, INDEX(INDIRECT("Ans" &amp; E94 &amp; "TBL"), 0, 1), 0), 2), 0)</f>
        <v/>
      </c>
      <c r="X94" s="364">
        <f>IFERROR(AVERAGE(W94,W98),0)</f>
        <v/>
      </c>
      <c r="Y94" s="792" t="n"/>
      <c r="Z94" s="792" t="n"/>
    </row>
    <row r="95" ht="12.95" customHeight="1" s="721">
      <c r="B95" s="235" t="n"/>
      <c r="C95" s="236" t="n"/>
      <c r="D95" s="125" t="n"/>
      <c r="E95" s="153" t="n"/>
      <c r="F95" s="125" t="n"/>
      <c r="G95" s="153" t="n"/>
      <c r="H95" s="153" t="n"/>
      <c r="I95" s="792" t="n"/>
      <c r="J95" s="125" t="n"/>
      <c r="K95" s="153" t="n"/>
      <c r="L95" s="153" t="n"/>
      <c r="M95" s="792" t="n"/>
      <c r="N95" s="125" t="n"/>
      <c r="O95" s="153" t="n"/>
      <c r="P95" s="153" t="n"/>
      <c r="Q95" s="792" t="n"/>
      <c r="R95" s="125" t="n"/>
      <c r="S95" s="153" t="n"/>
      <c r="T95" s="153" t="n"/>
      <c r="U95" s="792" t="n"/>
      <c r="V95" s="125" t="n"/>
      <c r="W95" s="153" t="n"/>
      <c r="X95" s="153" t="n"/>
      <c r="Y95" s="792" t="n"/>
      <c r="Z95" s="792" t="n"/>
    </row>
    <row r="96" ht="28.15" customHeight="1" s="721">
      <c r="A96" s="513">
        <f>Interview!A139</f>
        <v/>
      </c>
      <c r="B96" s="675">
        <f>INDEX('imp-questions'!D:D, MATCH(A96, 'imp-questions'!A:A, 0))</f>
        <v/>
      </c>
      <c r="C96" s="244">
        <f>INDEX('imp-questions'!E:E, MATCH(A96, 'imp-questions'!A:A, 0))</f>
        <v/>
      </c>
      <c r="D96" s="300">
        <f>INDEX('imp-questions'!F:F, MATCH(A96, 'imp-questions'!A:A, 0))</f>
        <v/>
      </c>
      <c r="E96" s="329">
        <f>CHAR(65+INDEX('imp-questions'!H:H, MATCH(A96, 'imp-questions'!A:A, 0)))</f>
        <v/>
      </c>
      <c r="F96" s="287">
        <f>IF(ISBLANK(Interview!F139),"",Interview!F139)</f>
        <v/>
      </c>
      <c r="G96" s="343">
        <f>IFERROR(INDEX(INDIRECT("Ans" &amp; E96 &amp; "TBL"), MATCH(F96, INDEX(INDIRECT("Ans" &amp; E96 &amp; "TBL"), 0, 1), 0), 2), 0)</f>
        <v/>
      </c>
      <c r="H96" s="342" t="n"/>
      <c r="I96" s="792" t="n"/>
      <c r="J96" s="304">
        <f>F96</f>
        <v/>
      </c>
      <c r="K96" s="343">
        <f>IFERROR(INDEX(INDIRECT("Ans" &amp; E96 &amp; "TBL"), MATCH(J96, INDEX(INDIRECT("Ans" &amp; E96 &amp; "TBL"), 0, 1), 0), 2), 0)</f>
        <v/>
      </c>
      <c r="L96" s="342" t="n"/>
      <c r="M96" s="792" t="n"/>
      <c r="N96" s="304">
        <f>J96</f>
        <v/>
      </c>
      <c r="O96" s="341">
        <f>IFERROR(INDEX(INDIRECT("Ans" &amp; E96 &amp; "TBL"), MATCH(N96, INDEX(INDIRECT("Ans" &amp; E96 &amp; "TBL"), 0, 1), 0), 2), 0)</f>
        <v/>
      </c>
      <c r="P96" s="342" t="n"/>
      <c r="Q96" s="792" t="n"/>
      <c r="R96" s="304">
        <f>N96</f>
        <v/>
      </c>
      <c r="S96" s="135">
        <f>IFERROR(INDEX(INDIRECT("Ans" &amp; E96 &amp; "TBL"), MATCH(R96, INDEX(INDIRECT("Ans" &amp; E96 &amp; "TBL"), 0, 1), 0), 2), 0)</f>
        <v/>
      </c>
      <c r="T96" s="326" t="n"/>
      <c r="U96" s="792" t="n"/>
      <c r="V96" s="304">
        <f>R96</f>
        <v/>
      </c>
      <c r="W96" s="343">
        <f>IFERROR(INDEX(INDIRECT("Ans" &amp; E96 &amp; "TBL"), MATCH(V96, INDEX(INDIRECT("Ans" &amp; E96 &amp; "TBL"), 0, 1), 0), 2), 0)</f>
        <v/>
      </c>
      <c r="X96" s="342" t="n"/>
      <c r="Y96" s="792" t="n"/>
      <c r="Z96" s="792" t="n"/>
    </row>
    <row r="97" ht="28.15" customHeight="1" s="721">
      <c r="A97" s="513">
        <f>Interview!A141</f>
        <v/>
      </c>
      <c r="B97" s="788" t="n"/>
      <c r="C97" s="244">
        <f>INDEX('imp-questions'!E:E, MATCH(A97, 'imp-questions'!A:A, 0))</f>
        <v/>
      </c>
      <c r="D97" s="300">
        <f>INDEX('imp-questions'!F:F, MATCH(A97, 'imp-questions'!A:A, 0))</f>
        <v/>
      </c>
      <c r="E97" s="329">
        <f>CHAR(65+INDEX('imp-questions'!H:H, MATCH(A97, 'imp-questions'!A:A, 0)))</f>
        <v/>
      </c>
      <c r="F97" s="287">
        <f>IF(ISBLANK(Interview!F141),"",Interview!F141)</f>
        <v/>
      </c>
      <c r="G97" s="346">
        <f>IFERROR(INDEX(INDIRECT("Ans" &amp; E97 &amp; "TBL"), MATCH(F97, INDEX(INDIRECT("Ans" &amp; E97 &amp; "TBL"), 0, 1), 0), 2), 0)</f>
        <v/>
      </c>
      <c r="H97" s="345" t="n"/>
      <c r="I97" s="792" t="n"/>
      <c r="J97" s="304">
        <f>F97</f>
        <v/>
      </c>
      <c r="K97" s="346">
        <f>IFERROR(INDEX(INDIRECT("Ans" &amp; E97 &amp; "TBL"), MATCH(J97, INDEX(INDIRECT("Ans" &amp; E97 &amp; "TBL"), 0, 1), 0), 2), 0)</f>
        <v/>
      </c>
      <c r="L97" s="345" t="n"/>
      <c r="M97" s="792" t="n"/>
      <c r="N97" s="304">
        <f>J97</f>
        <v/>
      </c>
      <c r="O97" s="344">
        <f>IFERROR(INDEX(INDIRECT("Ans" &amp; E97 &amp; "TBL"), MATCH(N97, INDEX(INDIRECT("Ans" &amp; E97 &amp; "TBL"), 0, 1), 0), 2), 0)</f>
        <v/>
      </c>
      <c r="P97" s="345" t="n"/>
      <c r="Q97" s="792" t="n"/>
      <c r="R97" s="304">
        <f>N97</f>
        <v/>
      </c>
      <c r="S97" s="135">
        <f>IFERROR(INDEX(INDIRECT("Ans" &amp; E97 &amp; "TBL"), MATCH(R97, INDEX(INDIRECT("Ans" &amp; E97 &amp; "TBL"), 0, 1), 0), 2), 0)</f>
        <v/>
      </c>
      <c r="T97" s="309" t="n"/>
      <c r="U97" s="792" t="n"/>
      <c r="V97" s="304">
        <f>R97</f>
        <v/>
      </c>
      <c r="W97" s="346">
        <f>IFERROR(INDEX(INDIRECT("Ans" &amp; E97 &amp; "TBL"), MATCH(V97, INDEX(INDIRECT("Ans" &amp; E97 &amp; "TBL"), 0, 1), 0), 2), 0)</f>
        <v/>
      </c>
      <c r="X97" s="345" t="n"/>
      <c r="Y97" s="792" t="n"/>
      <c r="Z97" s="792" t="n"/>
    </row>
    <row r="98" ht="28.15" customHeight="1" s="721">
      <c r="A98" s="513">
        <f>Interview!A143</f>
        <v/>
      </c>
      <c r="B98" s="790" t="n"/>
      <c r="C98" s="244">
        <f>INDEX('imp-questions'!E:E, MATCH(A98, 'imp-questions'!A:A, 0))</f>
        <v/>
      </c>
      <c r="D98" s="296">
        <f>INDEX('imp-questions'!F:F, MATCH(A98, 'imp-questions'!A:A, 0))</f>
        <v/>
      </c>
      <c r="E98" s="329">
        <f>CHAR(65+INDEX('imp-questions'!H:H, MATCH(A98, 'imp-questions'!A:A, 0)))</f>
        <v/>
      </c>
      <c r="F98" s="287">
        <f>IF(ISBLANK(Interview!F143),"",Interview!F143)</f>
        <v/>
      </c>
      <c r="G98" s="349">
        <f>IFERROR(INDEX(INDIRECT("Ans" &amp; E98 &amp; "TBL"), MATCH(F98, INDEX(INDIRECT("Ans" &amp; E98 &amp; "TBL"), 0, 1), 0), 2), 0)</f>
        <v/>
      </c>
      <c r="H98" s="348" t="n"/>
      <c r="I98" s="762" t="n"/>
      <c r="J98" s="304">
        <f>F98</f>
        <v/>
      </c>
      <c r="K98" s="349">
        <f>IFERROR(INDEX(INDIRECT("Ans" &amp; E98 &amp; "TBL"), MATCH(J98, INDEX(INDIRECT("Ans" &amp; E98 &amp; "TBL"), 0, 1), 0), 2), 0)</f>
        <v/>
      </c>
      <c r="L98" s="348" t="n"/>
      <c r="M98" s="762" t="n"/>
      <c r="N98" s="304">
        <f>J98</f>
        <v/>
      </c>
      <c r="O98" s="347">
        <f>IFERROR(INDEX(INDIRECT("Ans" &amp; E98 &amp; "TBL"), MATCH(N98, INDEX(INDIRECT("Ans" &amp; E98 &amp; "TBL"), 0, 1), 0), 2), 0)</f>
        <v/>
      </c>
      <c r="P98" s="348" t="n"/>
      <c r="Q98" s="762" t="n"/>
      <c r="R98" s="304">
        <f>N98</f>
        <v/>
      </c>
      <c r="S98" s="135">
        <f>IFERROR(INDEX(INDIRECT("Ans" &amp; E98 &amp; "TBL"), MATCH(R98, INDEX(INDIRECT("Ans" &amp; E98 &amp; "TBL"), 0, 1), 0), 2), 0)</f>
        <v/>
      </c>
      <c r="T98" s="312" t="n"/>
      <c r="U98" s="762" t="n"/>
      <c r="V98" s="304">
        <f>R98</f>
        <v/>
      </c>
      <c r="W98" s="349">
        <f>IFERROR(INDEX(INDIRECT("Ans" &amp; E98 &amp; "TBL"), MATCH(V98, INDEX(INDIRECT("Ans" &amp; E98 &amp; "TBL"), 0, 1), 0), 2), 0)</f>
        <v/>
      </c>
      <c r="X98" s="348" t="n"/>
      <c r="Y98" s="762" t="n"/>
      <c r="Z98" s="762" t="n"/>
    </row>
    <row r="99" ht="12.95" customHeight="1" s="721">
      <c r="B99" s="235" t="n"/>
      <c r="C99" s="236" t="n"/>
      <c r="D99" s="125" t="n"/>
      <c r="E99" s="125" t="n"/>
      <c r="F99" s="125" t="n"/>
      <c r="G99" s="125" t="n"/>
      <c r="H99" s="125" t="n"/>
      <c r="I99" s="125" t="n"/>
      <c r="J99" s="125" t="n"/>
      <c r="K99" s="125" t="n"/>
      <c r="L99" s="125" t="n"/>
      <c r="M99" s="125" t="n"/>
      <c r="N99" s="125" t="n"/>
      <c r="O99" s="125" t="n"/>
      <c r="P99" s="125" t="n"/>
      <c r="Q99" s="125" t="n"/>
      <c r="R99" s="125" t="n"/>
      <c r="S99" s="313" t="n"/>
      <c r="T99" s="125" t="n"/>
      <c r="U99" s="125" t="n"/>
      <c r="V99" s="125" t="n"/>
      <c r="W99" s="125" t="n"/>
      <c r="X99" s="125" t="n"/>
      <c r="Y99" s="125" t="n"/>
      <c r="Z99" s="125" t="n"/>
    </row>
    <row r="100" ht="21.75" customHeight="1" s="721">
      <c r="B100" s="705" t="inlineStr">
        <is>
          <t>Verification</t>
        </is>
      </c>
      <c r="C100" s="777" t="n"/>
      <c r="D100" s="777" t="n"/>
      <c r="E100" s="393" t="n"/>
      <c r="F100" s="800" t="inlineStr">
        <is>
          <t>Current</t>
        </is>
      </c>
      <c r="G100" s="777" t="n"/>
      <c r="H100" s="777" t="n"/>
      <c r="I100" s="777" t="n"/>
      <c r="J100" s="661" t="inlineStr">
        <is>
          <t>Phase 1</t>
        </is>
      </c>
      <c r="K100" s="777" t="n"/>
      <c r="L100" s="777" t="n"/>
      <c r="M100" s="796" t="n"/>
      <c r="N100" s="661" t="inlineStr">
        <is>
          <t>Phase 2</t>
        </is>
      </c>
      <c r="O100" s="777" t="n"/>
      <c r="P100" s="777" t="n"/>
      <c r="Q100" s="796" t="n"/>
      <c r="R100" s="661" t="inlineStr">
        <is>
          <t>Phase 3</t>
        </is>
      </c>
      <c r="S100" s="777" t="n"/>
      <c r="T100" s="777" t="n"/>
      <c r="U100" s="796" t="n"/>
      <c r="V100" s="631" t="inlineStr">
        <is>
          <t>Phase 4</t>
        </is>
      </c>
      <c r="W100" s="738" t="n"/>
      <c r="X100" s="738" t="n"/>
      <c r="Y100" s="738" t="n"/>
      <c r="Z100" s="738" t="n"/>
    </row>
    <row r="101" ht="16.15" customHeight="1" s="721">
      <c r="B101" s="246" t="inlineStr">
        <is>
          <t>Stream</t>
        </is>
      </c>
      <c r="C101" s="417" t="inlineStr">
        <is>
          <t>Level</t>
        </is>
      </c>
      <c r="D101" s="247" t="inlineStr">
        <is>
          <t>Architecture Assessment</t>
        </is>
      </c>
      <c r="E101" s="394" t="n"/>
      <c r="F101" s="395" t="inlineStr">
        <is>
          <t>Answer</t>
        </is>
      </c>
      <c r="G101" s="396" t="n"/>
      <c r="H101" s="397" t="n"/>
      <c r="I101" s="398" t="inlineStr">
        <is>
          <t>Rating</t>
        </is>
      </c>
      <c r="J101" s="395" t="inlineStr">
        <is>
          <t>Answer</t>
        </is>
      </c>
      <c r="K101" s="396" t="n"/>
      <c r="L101" s="397" t="n"/>
      <c r="M101" s="398" t="inlineStr">
        <is>
          <t>Rating</t>
        </is>
      </c>
      <c r="N101" s="395" t="inlineStr">
        <is>
          <t>Answer</t>
        </is>
      </c>
      <c r="O101" s="396" t="n"/>
      <c r="P101" s="397" t="n"/>
      <c r="Q101" s="398" t="inlineStr">
        <is>
          <t>Rating</t>
        </is>
      </c>
      <c r="R101" s="395" t="inlineStr">
        <is>
          <t>Answer</t>
        </is>
      </c>
      <c r="S101" s="396" t="n"/>
      <c r="T101" s="397" t="n"/>
      <c r="U101" s="398" t="inlineStr">
        <is>
          <t>Rating</t>
        </is>
      </c>
      <c r="V101" s="395" t="inlineStr">
        <is>
          <t>Answer</t>
        </is>
      </c>
      <c r="W101" s="396" t="n"/>
      <c r="X101" s="397" t="n"/>
      <c r="Y101" s="398" t="inlineStr">
        <is>
          <t>Rating</t>
        </is>
      </c>
      <c r="Z101" s="398" t="inlineStr">
        <is>
          <t>Gap vs Current</t>
        </is>
      </c>
    </row>
    <row r="102" ht="28.15" customHeight="1" s="721">
      <c r="A102" s="513">
        <f>Interview!A147</f>
        <v/>
      </c>
      <c r="B102" s="681">
        <f>INDEX('imp-questions'!D:D, MATCH(A102, 'imp-questions'!A:A, 0))</f>
        <v/>
      </c>
      <c r="C102" s="248">
        <f>INDEX('imp-questions'!E:E, MATCH(A102, 'imp-questions'!A:A, 0))</f>
        <v/>
      </c>
      <c r="D102" s="300">
        <f>INDEX('imp-questions'!F:F, MATCH(A102, 'imp-questions'!A:A, 0))</f>
        <v/>
      </c>
      <c r="E102" s="329">
        <f>CHAR(65+INDEX('imp-questions'!H:H, MATCH(A102, 'imp-questions'!A:A, 0)))</f>
        <v/>
      </c>
      <c r="F102" s="287">
        <f>IF(ISBLANK(Interview!F147),"",Interview!F147)</f>
        <v/>
      </c>
      <c r="G102" s="343">
        <f>IFERROR(INDEX(INDIRECT("Ans" &amp; E102 &amp; "TBL"), MATCH(F102, INDEX(INDIRECT("Ans" &amp; E102 &amp; "TBL"), 0, 1), 0), 2), 0)</f>
        <v/>
      </c>
      <c r="H102" s="358">
        <f>IFERROR(AVERAGE(G102,G106),0)</f>
        <v/>
      </c>
      <c r="I102" s="620">
        <f>SUM(H102:H104)</f>
        <v/>
      </c>
      <c r="J102" s="387">
        <f>F102</f>
        <v/>
      </c>
      <c r="K102" s="343">
        <f>IFERROR(INDEX(INDIRECT("Ans" &amp; E102 &amp; "TBL"), MATCH(J102, INDEX(INDIRECT("Ans" &amp; E102 &amp; "TBL"), 0, 1), 0), 2), 0)</f>
        <v/>
      </c>
      <c r="L102" s="358">
        <f>IFERROR(AVERAGE(K102,K106),0)</f>
        <v/>
      </c>
      <c r="M102" s="620">
        <f>SUM(L102:L104)</f>
        <v/>
      </c>
      <c r="N102" s="387">
        <f>J102</f>
        <v/>
      </c>
      <c r="O102" s="341">
        <f>IFERROR(INDEX(INDIRECT("Ans" &amp; E102 &amp; "TBL"), MATCH(N102, INDEX(INDIRECT("Ans" &amp; E102 &amp; "TBL"), 0, 1), 0), 2), 0)</f>
        <v/>
      </c>
      <c r="P102" s="358">
        <f>IFERROR(AVERAGE(O102,O106),0)</f>
        <v/>
      </c>
      <c r="Q102" s="620">
        <f>SUM(P102:P104)</f>
        <v/>
      </c>
      <c r="R102" s="387">
        <f>N102</f>
        <v/>
      </c>
      <c r="S102" s="135">
        <f>IFERROR(INDEX(INDIRECT("Ans" &amp; E102 &amp; "TBL"), MATCH(R102, INDEX(INDIRECT("Ans" &amp; E102 &amp; "TBL"), 0, 1), 0), 2), 0)</f>
        <v/>
      </c>
      <c r="T102" s="359">
        <f>IFERROR(AVERAGE(S102,S106),0)</f>
        <v/>
      </c>
      <c r="U102" s="620">
        <f>SUM(T102:T104)</f>
        <v/>
      </c>
      <c r="V102" s="387">
        <f>R102</f>
        <v/>
      </c>
      <c r="W102" s="343">
        <f>IFERROR(INDEX(INDIRECT("Ans" &amp; E102 &amp; "TBL"), MATCH(V102, INDEX(INDIRECT("Ans" &amp; E102 &amp; "TBL"), 0, 1), 0), 2), 0)</f>
        <v/>
      </c>
      <c r="X102" s="358">
        <f>IFERROR(AVERAGE(W102,W106),0)</f>
        <v/>
      </c>
      <c r="Y102" s="620">
        <f>SUM(X102:X104)</f>
        <v/>
      </c>
      <c r="Z102" s="620">
        <f>SUM(Y102:Y104)</f>
        <v/>
      </c>
    </row>
    <row r="103" ht="28.15" customHeight="1" s="721">
      <c r="A103" s="513">
        <f>Interview!A149</f>
        <v/>
      </c>
      <c r="B103" s="788" t="n"/>
      <c r="C103" s="248">
        <f>INDEX('imp-questions'!E:E, MATCH(A103, 'imp-questions'!A:A, 0))</f>
        <v/>
      </c>
      <c r="D103" s="300">
        <f>INDEX('imp-questions'!F:F, MATCH(A103, 'imp-questions'!A:A, 0))</f>
        <v/>
      </c>
      <c r="E103" s="329">
        <f>CHAR(65+INDEX('imp-questions'!H:H, MATCH(A103, 'imp-questions'!A:A, 0)))</f>
        <v/>
      </c>
      <c r="F103" s="287">
        <f>IF(ISBLANK(Interview!F149),"",Interview!F149)</f>
        <v/>
      </c>
      <c r="G103" s="346">
        <f>IFERROR(INDEX(INDIRECT("Ans" &amp; E103 &amp; "TBL"), MATCH(F103, INDEX(INDIRECT("Ans" &amp; E103 &amp; "TBL"), 0, 1), 0), 2), 0)</f>
        <v/>
      </c>
      <c r="H103" s="360">
        <f>IFERROR(AVERAGE(G103,G107),0)</f>
        <v/>
      </c>
      <c r="I103" s="792" t="n"/>
      <c r="J103" s="387">
        <f>F103</f>
        <v/>
      </c>
      <c r="K103" s="346">
        <f>IFERROR(INDEX(INDIRECT("Ans" &amp; E103 &amp; "TBL"), MATCH(J103, INDEX(INDIRECT("Ans" &amp; E103 &amp; "TBL"), 0, 1), 0), 2), 0)</f>
        <v/>
      </c>
      <c r="L103" s="360">
        <f>IFERROR(AVERAGE(K103,K107),0)</f>
        <v/>
      </c>
      <c r="M103" s="792" t="n"/>
      <c r="N103" s="387">
        <f>J103</f>
        <v/>
      </c>
      <c r="O103" s="344">
        <f>IFERROR(INDEX(INDIRECT("Ans" &amp; E103 &amp; "TBL"), MATCH(N103, INDEX(INDIRECT("Ans" &amp; E103 &amp; "TBL"), 0, 1), 0), 2), 0)</f>
        <v/>
      </c>
      <c r="P103" s="360">
        <f>IFERROR(AVERAGE(O103,O107),0)</f>
        <v/>
      </c>
      <c r="Q103" s="792" t="n"/>
      <c r="R103" s="387">
        <f>N103</f>
        <v/>
      </c>
      <c r="S103" s="135">
        <f>IFERROR(INDEX(INDIRECT("Ans" &amp; E103 &amp; "TBL"), MATCH(R103, INDEX(INDIRECT("Ans" &amp; E103 &amp; "TBL"), 0, 1), 0), 2), 0)</f>
        <v/>
      </c>
      <c r="T103" s="361">
        <f>IFERROR(AVERAGE(S103,S107),0)</f>
        <v/>
      </c>
      <c r="U103" s="792" t="n"/>
      <c r="V103" s="387">
        <f>R103</f>
        <v/>
      </c>
      <c r="W103" s="346">
        <f>IFERROR(INDEX(INDIRECT("Ans" &amp; E103 &amp; "TBL"), MATCH(V103, INDEX(INDIRECT("Ans" &amp; E103 &amp; "TBL"), 0, 1), 0), 2), 0)</f>
        <v/>
      </c>
      <c r="X103" s="360">
        <f>IFERROR(AVERAGE(W103,W107),0)</f>
        <v/>
      </c>
      <c r="Y103" s="792" t="n"/>
      <c r="Z103" s="792" t="n"/>
    </row>
    <row r="104" ht="28.15" customHeight="1" s="721">
      <c r="A104" s="513">
        <f>Interview!A151</f>
        <v/>
      </c>
      <c r="B104" s="790" t="n"/>
      <c r="C104" s="248">
        <f>INDEX('imp-questions'!E:E, MATCH(A104, 'imp-questions'!A:A, 0))</f>
        <v/>
      </c>
      <c r="D104" s="296">
        <f>INDEX('imp-questions'!F:F, MATCH(A104, 'imp-questions'!A:A, 0))</f>
        <v/>
      </c>
      <c r="E104" s="329">
        <f>CHAR(65+INDEX('imp-questions'!H:H, MATCH(A104, 'imp-questions'!A:A, 0)))</f>
        <v/>
      </c>
      <c r="F104" s="287">
        <f>IF(ISBLANK(Interview!F151),"",Interview!F151)</f>
        <v/>
      </c>
      <c r="G104" s="349">
        <f>IFERROR(INDEX(INDIRECT("Ans" &amp; E104 &amp; "TBL"), MATCH(F104, INDEX(INDIRECT("Ans" &amp; E104 &amp; "TBL"), 0, 1), 0), 2), 0)</f>
        <v/>
      </c>
      <c r="H104" s="364">
        <f>IFERROR(AVERAGE(G104,G108),0)</f>
        <v/>
      </c>
      <c r="I104" s="792" t="n"/>
      <c r="J104" s="387">
        <f>F104</f>
        <v/>
      </c>
      <c r="K104" s="349">
        <f>IFERROR(INDEX(INDIRECT("Ans" &amp; E104 &amp; "TBL"), MATCH(J104, INDEX(INDIRECT("Ans" &amp; E104 &amp; "TBL"), 0, 1), 0), 2), 0)</f>
        <v/>
      </c>
      <c r="L104" s="364">
        <f>IFERROR(AVERAGE(K104,K108),0)</f>
        <v/>
      </c>
      <c r="M104" s="792" t="n"/>
      <c r="N104" s="387">
        <f>J104</f>
        <v/>
      </c>
      <c r="O104" s="347">
        <f>IFERROR(INDEX(INDIRECT("Ans" &amp; E104 &amp; "TBL"), MATCH(N104, INDEX(INDIRECT("Ans" &amp; E104 &amp; "TBL"), 0, 1), 0), 2), 0)</f>
        <v/>
      </c>
      <c r="P104" s="364">
        <f>IFERROR(AVERAGE(O104,O108),0)</f>
        <v/>
      </c>
      <c r="Q104" s="792" t="n"/>
      <c r="R104" s="387">
        <f>N104</f>
        <v/>
      </c>
      <c r="S104" s="135">
        <f>IFERROR(INDEX(INDIRECT("Ans" &amp; E104 &amp; "TBL"), MATCH(R104, INDEX(INDIRECT("Ans" &amp; E104 &amp; "TBL"), 0, 1), 0), 2), 0)</f>
        <v/>
      </c>
      <c r="T104" s="365">
        <f>IFERROR(AVERAGE(S104,S108),0)</f>
        <v/>
      </c>
      <c r="U104" s="792" t="n"/>
      <c r="V104" s="387">
        <f>R104</f>
        <v/>
      </c>
      <c r="W104" s="349">
        <f>IFERROR(INDEX(INDIRECT("Ans" &amp; E104 &amp; "TBL"), MATCH(V104, INDEX(INDIRECT("Ans" &amp; E104 &amp; "TBL"), 0, 1), 0), 2), 0)</f>
        <v/>
      </c>
      <c r="X104" s="364">
        <f>IFERROR(AVERAGE(W104,W108),0)</f>
        <v/>
      </c>
      <c r="Y104" s="792" t="n"/>
      <c r="Z104" s="792" t="n"/>
    </row>
    <row r="105" ht="12.95" customHeight="1" s="721">
      <c r="B105" s="235" t="n"/>
      <c r="C105" s="236" t="n"/>
      <c r="D105" s="125" t="n"/>
      <c r="E105" s="153" t="n"/>
      <c r="F105" s="153" t="n"/>
      <c r="G105" s="153" t="n"/>
      <c r="H105" s="153" t="n"/>
      <c r="I105" s="792" t="n"/>
      <c r="J105" s="125" t="n"/>
      <c r="K105" s="153" t="n"/>
      <c r="L105" s="153" t="n"/>
      <c r="M105" s="792" t="n"/>
      <c r="N105" s="125" t="n"/>
      <c r="O105" s="153" t="n"/>
      <c r="P105" s="153" t="n"/>
      <c r="Q105" s="792" t="n"/>
      <c r="R105" s="125" t="n"/>
      <c r="S105" s="153" t="n"/>
      <c r="T105" s="153" t="n"/>
      <c r="U105" s="792" t="n"/>
      <c r="V105" s="125" t="n"/>
      <c r="W105" s="153" t="n"/>
      <c r="X105" s="153" t="n"/>
      <c r="Y105" s="792" t="n"/>
      <c r="Z105" s="792" t="n"/>
    </row>
    <row r="106" ht="28.15" customHeight="1" s="721">
      <c r="A106" s="513">
        <f>Interview!A154</f>
        <v/>
      </c>
      <c r="B106" s="681">
        <f>INDEX('imp-questions'!D:D, MATCH(A106, 'imp-questions'!A:A, 0))</f>
        <v/>
      </c>
      <c r="C106" s="248">
        <f>INDEX('imp-questions'!E:E, MATCH(A106, 'imp-questions'!A:A, 0))</f>
        <v/>
      </c>
      <c r="D106" s="300">
        <f>INDEX('imp-questions'!F:F, MATCH(A106, 'imp-questions'!A:A, 0))</f>
        <v/>
      </c>
      <c r="E106" s="329">
        <f>CHAR(65+INDEX('imp-questions'!H:H, MATCH(A106, 'imp-questions'!A:A, 0)))</f>
        <v/>
      </c>
      <c r="F106" s="287">
        <f>IF(ISBLANK(Interview!F154),"",Interview!F154)</f>
        <v/>
      </c>
      <c r="G106" s="378">
        <f>IFERROR(INDEX(INDIRECT("Ans" &amp; E106 &amp; "TBL"), MATCH(F106, INDEX(INDIRECT("Ans" &amp; E106 &amp; "TBL"), 0, 1), 0), 2), 0)</f>
        <v/>
      </c>
      <c r="H106" s="342" t="n"/>
      <c r="I106" s="792" t="n"/>
      <c r="J106" s="387">
        <f>F106</f>
        <v/>
      </c>
      <c r="K106" s="343">
        <f>IFERROR(INDEX(INDIRECT("Ans" &amp; E106 &amp; "TBL"), MATCH(J106, INDEX(INDIRECT("Ans" &amp; E106 &amp; "TBL"), 0, 1), 0), 2), 0)</f>
        <v/>
      </c>
      <c r="L106" s="342" t="n"/>
      <c r="M106" s="792" t="n"/>
      <c r="N106" s="387">
        <f>J106</f>
        <v/>
      </c>
      <c r="O106" s="341">
        <f>IFERROR(INDEX(INDIRECT("Ans" &amp; E106 &amp; "TBL"), MATCH(N106, INDEX(INDIRECT("Ans" &amp; E106 &amp; "TBL"), 0, 1), 0), 2), 0)</f>
        <v/>
      </c>
      <c r="P106" s="342" t="n"/>
      <c r="Q106" s="792" t="n"/>
      <c r="R106" s="387">
        <f>N106</f>
        <v/>
      </c>
      <c r="S106" s="135">
        <f>IFERROR(INDEX(INDIRECT("Ans" &amp; E106 &amp; "TBL"), MATCH(R106, INDEX(INDIRECT("Ans" &amp; E106 &amp; "TBL"), 0, 1), 0), 2), 0)</f>
        <v/>
      </c>
      <c r="T106" s="326" t="n"/>
      <c r="U106" s="792" t="n"/>
      <c r="V106" s="387">
        <f>R106</f>
        <v/>
      </c>
      <c r="W106" s="343">
        <f>IFERROR(INDEX(INDIRECT("Ans" &amp; E106 &amp; "TBL"), MATCH(V106, INDEX(INDIRECT("Ans" &amp; E106 &amp; "TBL"), 0, 1), 0), 2), 0)</f>
        <v/>
      </c>
      <c r="X106" s="342" t="n"/>
      <c r="Y106" s="792" t="n"/>
      <c r="Z106" s="792" t="n"/>
    </row>
    <row r="107" ht="28.15" customHeight="1" s="721">
      <c r="A107" s="513">
        <f>Interview!A156</f>
        <v/>
      </c>
      <c r="B107" s="788" t="n"/>
      <c r="C107" s="248">
        <f>INDEX('imp-questions'!E:E, MATCH(A107, 'imp-questions'!A:A, 0))</f>
        <v/>
      </c>
      <c r="D107" s="300">
        <f>INDEX('imp-questions'!F:F, MATCH(A107, 'imp-questions'!A:A, 0))</f>
        <v/>
      </c>
      <c r="E107" s="329">
        <f>CHAR(65+INDEX('imp-questions'!H:H, MATCH(A107, 'imp-questions'!A:A, 0)))</f>
        <v/>
      </c>
      <c r="F107" s="287">
        <f>IF(ISBLANK(Interview!F156),"",Interview!F156)</f>
        <v/>
      </c>
      <c r="G107" s="379">
        <f>IFERROR(INDEX(INDIRECT("Ans" &amp; E107 &amp; "TBL"), MATCH(F107, INDEX(INDIRECT("Ans" &amp; E107 &amp; "TBL"), 0, 1), 0), 2), 0)</f>
        <v/>
      </c>
      <c r="H107" s="345" t="n"/>
      <c r="I107" s="792" t="n"/>
      <c r="J107" s="387">
        <f>F107</f>
        <v/>
      </c>
      <c r="K107" s="346">
        <f>IFERROR(INDEX(INDIRECT("Ans" &amp; E107 &amp; "TBL"), MATCH(J107, INDEX(INDIRECT("Ans" &amp; E107 &amp; "TBL"), 0, 1), 0), 2), 0)</f>
        <v/>
      </c>
      <c r="L107" s="345" t="n"/>
      <c r="M107" s="792" t="n"/>
      <c r="N107" s="387">
        <f>J107</f>
        <v/>
      </c>
      <c r="O107" s="344">
        <f>IFERROR(INDEX(INDIRECT("Ans" &amp; E107 &amp; "TBL"), MATCH(N107, INDEX(INDIRECT("Ans" &amp; E107 &amp; "TBL"), 0, 1), 0), 2), 0)</f>
        <v/>
      </c>
      <c r="P107" s="345" t="n"/>
      <c r="Q107" s="792" t="n"/>
      <c r="R107" s="387">
        <f>N107</f>
        <v/>
      </c>
      <c r="S107" s="135">
        <f>IFERROR(INDEX(INDIRECT("Ans" &amp; E107 &amp; "TBL"), MATCH(R107, INDEX(INDIRECT("Ans" &amp; E107 &amp; "TBL"), 0, 1), 0), 2), 0)</f>
        <v/>
      </c>
      <c r="T107" s="309" t="n"/>
      <c r="U107" s="792" t="n"/>
      <c r="V107" s="387">
        <f>R107</f>
        <v/>
      </c>
      <c r="W107" s="346">
        <f>IFERROR(INDEX(INDIRECT("Ans" &amp; E107 &amp; "TBL"), MATCH(V107, INDEX(INDIRECT("Ans" &amp; E107 &amp; "TBL"), 0, 1), 0), 2), 0)</f>
        <v/>
      </c>
      <c r="X107" s="345" t="n"/>
      <c r="Y107" s="792" t="n"/>
      <c r="Z107" s="792" t="n"/>
    </row>
    <row r="108" ht="28.15" customHeight="1" s="721">
      <c r="A108" s="513">
        <f>Interview!A158</f>
        <v/>
      </c>
      <c r="B108" s="790" t="n"/>
      <c r="C108" s="248">
        <f>INDEX('imp-questions'!E:E, MATCH(A108, 'imp-questions'!A:A, 0))</f>
        <v/>
      </c>
      <c r="D108" s="296">
        <f>INDEX('imp-questions'!F:F, MATCH(A108, 'imp-questions'!A:A, 0))</f>
        <v/>
      </c>
      <c r="E108" s="329">
        <f>CHAR(65+INDEX('imp-questions'!H:H, MATCH(A108, 'imp-questions'!A:A, 0)))</f>
        <v/>
      </c>
      <c r="F108" s="287">
        <f>IF(ISBLANK(Interview!F158),"",Interview!F158)</f>
        <v/>
      </c>
      <c r="G108" s="380">
        <f>IFERROR(INDEX(INDIRECT("Ans" &amp; E108 &amp; "TBL"), MATCH(F108, INDEX(INDIRECT("Ans" &amp; E108 &amp; "TBL"), 0, 1), 0), 2), 0)</f>
        <v/>
      </c>
      <c r="H108" s="348" t="n"/>
      <c r="I108" s="793" t="n"/>
      <c r="J108" s="387">
        <f>F108</f>
        <v/>
      </c>
      <c r="K108" s="349">
        <f>IFERROR(INDEX(INDIRECT("Ans" &amp; E108 &amp; "TBL"), MATCH(J108, INDEX(INDIRECT("Ans" &amp; E108 &amp; "TBL"), 0, 1), 0), 2), 0)</f>
        <v/>
      </c>
      <c r="L108" s="348" t="n"/>
      <c r="M108" s="793" t="n"/>
      <c r="N108" s="387">
        <f>J108</f>
        <v/>
      </c>
      <c r="O108" s="347">
        <f>IFERROR(INDEX(INDIRECT("Ans" &amp; E108 &amp; "TBL"), MATCH(N108, INDEX(INDIRECT("Ans" &amp; E108 &amp; "TBL"), 0, 1), 0), 2), 0)</f>
        <v/>
      </c>
      <c r="P108" s="348" t="n"/>
      <c r="Q108" s="793" t="n"/>
      <c r="R108" s="387">
        <f>N108</f>
        <v/>
      </c>
      <c r="S108" s="135">
        <f>IFERROR(INDEX(INDIRECT("Ans" &amp; E108 &amp; "TBL"), MATCH(R108, INDEX(INDIRECT("Ans" &amp; E108 &amp; "TBL"), 0, 1), 0), 2), 0)</f>
        <v/>
      </c>
      <c r="T108" s="312" t="n"/>
      <c r="U108" s="793" t="n"/>
      <c r="V108" s="387">
        <f>R108</f>
        <v/>
      </c>
      <c r="W108" s="349">
        <f>IFERROR(INDEX(INDIRECT("Ans" &amp; E108 &amp; "TBL"), MATCH(V108, INDEX(INDIRECT("Ans" &amp; E108 &amp; "TBL"), 0, 1), 0), 2), 0)</f>
        <v/>
      </c>
      <c r="X108" s="348" t="n"/>
      <c r="Y108" s="793" t="n"/>
      <c r="Z108" s="793" t="n"/>
    </row>
    <row r="109" ht="12.95" customHeight="1" s="721">
      <c r="B109" s="235" t="n"/>
      <c r="C109" s="236" t="n"/>
      <c r="D109" s="125" t="n"/>
      <c r="E109" s="125" t="n"/>
      <c r="F109" s="125" t="n"/>
      <c r="G109" s="125" t="n"/>
      <c r="H109" s="125" t="n"/>
      <c r="I109" s="125" t="n"/>
      <c r="J109" s="125" t="n"/>
      <c r="K109" s="125" t="n"/>
      <c r="L109" s="125" t="n"/>
      <c r="M109" s="125" t="n"/>
      <c r="N109" s="125" t="n"/>
      <c r="O109" s="125" t="n"/>
      <c r="P109" s="125" t="n"/>
      <c r="Q109" s="125" t="n"/>
      <c r="R109" s="125" t="n"/>
      <c r="S109" s="313" t="n"/>
      <c r="T109" s="125" t="n"/>
      <c r="U109" s="125" t="n"/>
      <c r="V109" s="125" t="n"/>
      <c r="W109" s="125" t="n"/>
      <c r="X109" s="125" t="n"/>
      <c r="Y109" s="125" t="n"/>
      <c r="Z109" s="125" t="n"/>
    </row>
    <row r="110" ht="16.15" customHeight="1" s="721">
      <c r="B110" s="246" t="inlineStr">
        <is>
          <t>Stream</t>
        </is>
      </c>
      <c r="C110" s="417" t="inlineStr">
        <is>
          <t>Level</t>
        </is>
      </c>
      <c r="D110" s="249" t="inlineStr">
        <is>
          <t>Requirements Testing</t>
        </is>
      </c>
      <c r="E110" s="399" t="n"/>
      <c r="F110" s="400" t="inlineStr">
        <is>
          <t>Answer</t>
        </is>
      </c>
      <c r="G110" s="401" t="n"/>
      <c r="H110" s="402" t="n"/>
      <c r="I110" s="398" t="inlineStr">
        <is>
          <t>Rating</t>
        </is>
      </c>
      <c r="J110" s="400" t="inlineStr">
        <is>
          <t>Answer</t>
        </is>
      </c>
      <c r="K110" s="401" t="n"/>
      <c r="L110" s="402" t="n"/>
      <c r="M110" s="398" t="inlineStr">
        <is>
          <t>Rating</t>
        </is>
      </c>
      <c r="N110" s="400" t="inlineStr">
        <is>
          <t>Answer</t>
        </is>
      </c>
      <c r="O110" s="401" t="n"/>
      <c r="P110" s="402" t="n"/>
      <c r="Q110" s="398" t="inlineStr">
        <is>
          <t>Rating</t>
        </is>
      </c>
      <c r="R110" s="400" t="inlineStr">
        <is>
          <t>Answer</t>
        </is>
      </c>
      <c r="S110" s="401" t="n"/>
      <c r="T110" s="402" t="n"/>
      <c r="U110" s="398" t="inlineStr">
        <is>
          <t>Rating</t>
        </is>
      </c>
      <c r="V110" s="400" t="inlineStr">
        <is>
          <t>Answer</t>
        </is>
      </c>
      <c r="W110" s="401" t="n"/>
      <c r="X110" s="402" t="n"/>
      <c r="Y110" s="398" t="inlineStr">
        <is>
          <t>Rating</t>
        </is>
      </c>
      <c r="Z110" s="398" t="inlineStr">
        <is>
          <t>Gap vs Current</t>
        </is>
      </c>
    </row>
    <row r="111" ht="28.15" customHeight="1" s="721">
      <c r="A111" s="513">
        <f>Interview!A161</f>
        <v/>
      </c>
      <c r="B111" s="681">
        <f>INDEX('imp-questions'!D:D, MATCH(A111, 'imp-questions'!A:A, 0))</f>
        <v/>
      </c>
      <c r="C111" s="248">
        <f>INDEX('imp-questions'!E:E, MATCH(A111, 'imp-questions'!A:A, 0))</f>
        <v/>
      </c>
      <c r="D111" s="300">
        <f>INDEX('imp-questions'!F:F, MATCH(A111, 'imp-questions'!A:A, 0))</f>
        <v/>
      </c>
      <c r="E111" s="329">
        <f>CHAR(65+INDEX('imp-questions'!H:H, MATCH(A111, 'imp-questions'!A:A, 0)))</f>
        <v/>
      </c>
      <c r="F111" s="287">
        <f>IF(ISBLANK(Interview!F161),"",Interview!F161)</f>
        <v/>
      </c>
      <c r="G111" s="343">
        <f>IFERROR(INDEX(INDIRECT("Ans" &amp; E111 &amp; "TBL"), MATCH(F111, INDEX(INDIRECT("Ans" &amp; E111 &amp; "TBL"), 0, 1), 0), 2), 0)</f>
        <v/>
      </c>
      <c r="H111" s="358">
        <f>IFERROR(AVERAGE(G111,G115),0)</f>
        <v/>
      </c>
      <c r="I111" s="620">
        <f>SUM(H111:H113)</f>
        <v/>
      </c>
      <c r="J111" s="387">
        <f>F111</f>
        <v/>
      </c>
      <c r="K111" s="343">
        <f>IFERROR(INDEX(INDIRECT("Ans" &amp; E111 &amp; "TBL"), MATCH(J111, INDEX(INDIRECT("Ans" &amp; E111 &amp; "TBL"), 0, 1), 0), 2), 0)</f>
        <v/>
      </c>
      <c r="L111" s="358">
        <f>IFERROR(AVERAGE(K111,K115),0)</f>
        <v/>
      </c>
      <c r="M111" s="620">
        <f>SUM(L111:L113)</f>
        <v/>
      </c>
      <c r="N111" s="387">
        <f>J111</f>
        <v/>
      </c>
      <c r="O111" s="341">
        <f>IFERROR(INDEX(INDIRECT("Ans" &amp; E111 &amp; "TBL"), MATCH(N111, INDEX(INDIRECT("Ans" &amp; E111 &amp; "TBL"), 0, 1), 0), 2), 0)</f>
        <v/>
      </c>
      <c r="P111" s="358">
        <f>IFERROR(AVERAGE(O111,O115),0)</f>
        <v/>
      </c>
      <c r="Q111" s="620">
        <f>SUM(P111:P113)</f>
        <v/>
      </c>
      <c r="R111" s="387">
        <f>N111</f>
        <v/>
      </c>
      <c r="S111" s="135">
        <f>IFERROR(INDEX(INDIRECT("Ans" &amp; E111 &amp; "TBL"), MATCH(R111, INDEX(INDIRECT("Ans" &amp; E111 &amp; "TBL"), 0, 1), 0), 2), 0)</f>
        <v/>
      </c>
      <c r="T111" s="359">
        <f>IFERROR(AVERAGE(S111,S115),0)</f>
        <v/>
      </c>
      <c r="U111" s="620">
        <f>SUM(T111:T113)</f>
        <v/>
      </c>
      <c r="V111" s="387">
        <f>R111</f>
        <v/>
      </c>
      <c r="W111" s="343">
        <f>IFERROR(INDEX(INDIRECT("Ans" &amp; E111 &amp; "TBL"), MATCH(V111, INDEX(INDIRECT("Ans" &amp; E111 &amp; "TBL"), 0, 1), 0), 2), 0)</f>
        <v/>
      </c>
      <c r="X111" s="358">
        <f>IFERROR(AVERAGE(W111,W115),0)</f>
        <v/>
      </c>
      <c r="Y111" s="620">
        <f>SUM(X111:X113)</f>
        <v/>
      </c>
      <c r="Z111" s="620">
        <f>SUM(Y111:Y113)</f>
        <v/>
      </c>
    </row>
    <row r="112" ht="28.15" customHeight="1" s="721">
      <c r="A112" s="513">
        <f>Interview!A163</f>
        <v/>
      </c>
      <c r="B112" s="788" t="n"/>
      <c r="C112" s="248">
        <f>INDEX('imp-questions'!E:E, MATCH(A112, 'imp-questions'!A:A, 0))</f>
        <v/>
      </c>
      <c r="D112" s="300">
        <f>INDEX('imp-questions'!F:F, MATCH(A112, 'imp-questions'!A:A, 0))</f>
        <v/>
      </c>
      <c r="E112" s="329">
        <f>CHAR(65+INDEX('imp-questions'!H:H, MATCH(A112, 'imp-questions'!A:A, 0)))</f>
        <v/>
      </c>
      <c r="F112" s="287">
        <f>IF(ISBLANK(Interview!F163),"",Interview!F163)</f>
        <v/>
      </c>
      <c r="G112" s="346">
        <f>IFERROR(INDEX(INDIRECT("Ans" &amp; E112 &amp; "TBL"), MATCH(F112, INDEX(INDIRECT("Ans" &amp; E112 &amp; "TBL"), 0, 1), 0), 2), 0)</f>
        <v/>
      </c>
      <c r="H112" s="360">
        <f>IFERROR(AVERAGE(G112,G116),0)</f>
        <v/>
      </c>
      <c r="I112" s="792" t="n"/>
      <c r="J112" s="387">
        <f>F112</f>
        <v/>
      </c>
      <c r="K112" s="346">
        <f>IFERROR(INDEX(INDIRECT("Ans" &amp; E112 &amp; "TBL"), MATCH(J112, INDEX(INDIRECT("Ans" &amp; E112 &amp; "TBL"), 0, 1), 0), 2), 0)</f>
        <v/>
      </c>
      <c r="L112" s="360">
        <f>IFERROR(AVERAGE(K112,K116),0)</f>
        <v/>
      </c>
      <c r="M112" s="792" t="n"/>
      <c r="N112" s="387">
        <f>J112</f>
        <v/>
      </c>
      <c r="O112" s="344">
        <f>IFERROR(INDEX(INDIRECT("Ans" &amp; E112 &amp; "TBL"), MATCH(N112, INDEX(INDIRECT("Ans" &amp; E112 &amp; "TBL"), 0, 1), 0), 2), 0)</f>
        <v/>
      </c>
      <c r="P112" s="360">
        <f>IFERROR(AVERAGE(O112,O116),0)</f>
        <v/>
      </c>
      <c r="Q112" s="792" t="n"/>
      <c r="R112" s="387">
        <f>N112</f>
        <v/>
      </c>
      <c r="S112" s="135">
        <f>IFERROR(INDEX(INDIRECT("Ans" &amp; E112 &amp; "TBL"), MATCH(R112, INDEX(INDIRECT("Ans" &amp; E112 &amp; "TBL"), 0, 1), 0), 2), 0)</f>
        <v/>
      </c>
      <c r="T112" s="361">
        <f>IFERROR(AVERAGE(S112,S116),0)</f>
        <v/>
      </c>
      <c r="U112" s="792" t="n"/>
      <c r="V112" s="387">
        <f>R112</f>
        <v/>
      </c>
      <c r="W112" s="346">
        <f>IFERROR(INDEX(INDIRECT("Ans" &amp; E112 &amp; "TBL"), MATCH(V112, INDEX(INDIRECT("Ans" &amp; E112 &amp; "TBL"), 0, 1), 0), 2), 0)</f>
        <v/>
      </c>
      <c r="X112" s="360">
        <f>IFERROR(AVERAGE(W112,W116),0)</f>
        <v/>
      </c>
      <c r="Y112" s="792" t="n"/>
      <c r="Z112" s="792" t="n"/>
    </row>
    <row r="113" ht="28.15" customHeight="1" s="721">
      <c r="A113" s="513">
        <f>Interview!A165</f>
        <v/>
      </c>
      <c r="B113" s="790" t="n"/>
      <c r="C113" s="248">
        <f>INDEX('imp-questions'!E:E, MATCH(A113, 'imp-questions'!A:A, 0))</f>
        <v/>
      </c>
      <c r="D113" s="296">
        <f>INDEX('imp-questions'!F:F, MATCH(A113, 'imp-questions'!A:A, 0))</f>
        <v/>
      </c>
      <c r="E113" s="329">
        <f>CHAR(65+INDEX('imp-questions'!H:H, MATCH(A113, 'imp-questions'!A:A, 0)))</f>
        <v/>
      </c>
      <c r="F113" s="287">
        <f>IF(ISBLANK(Interview!F165),"",Interview!F165)</f>
        <v/>
      </c>
      <c r="G113" s="349">
        <f>IFERROR(INDEX(INDIRECT("Ans" &amp; E113 &amp; "TBL"), MATCH(F113, INDEX(INDIRECT("Ans" &amp; E113 &amp; "TBL"), 0, 1), 0), 2), 0)</f>
        <v/>
      </c>
      <c r="H113" s="364">
        <f>IFERROR(AVERAGE(G113,G117),0)</f>
        <v/>
      </c>
      <c r="I113" s="792" t="n"/>
      <c r="J113" s="387">
        <f>F113</f>
        <v/>
      </c>
      <c r="K113" s="349">
        <f>IFERROR(INDEX(INDIRECT("Ans" &amp; E113 &amp; "TBL"), MATCH(J113, INDEX(INDIRECT("Ans" &amp; E113 &amp; "TBL"), 0, 1), 0), 2), 0)</f>
        <v/>
      </c>
      <c r="L113" s="364">
        <f>IFERROR(AVERAGE(K113,K117),0)</f>
        <v/>
      </c>
      <c r="M113" s="792" t="n"/>
      <c r="N113" s="387">
        <f>J113</f>
        <v/>
      </c>
      <c r="O113" s="347">
        <f>IFERROR(INDEX(INDIRECT("Ans" &amp; E113 &amp; "TBL"), MATCH(N113, INDEX(INDIRECT("Ans" &amp; E113 &amp; "TBL"), 0, 1), 0), 2), 0)</f>
        <v/>
      </c>
      <c r="P113" s="364">
        <f>IFERROR(AVERAGE(O113,O117),0)</f>
        <v/>
      </c>
      <c r="Q113" s="792" t="n"/>
      <c r="R113" s="387">
        <f>N113</f>
        <v/>
      </c>
      <c r="S113" s="135">
        <f>IFERROR(INDEX(INDIRECT("Ans" &amp; E113 &amp; "TBL"), MATCH(R113, INDEX(INDIRECT("Ans" &amp; E113 &amp; "TBL"), 0, 1), 0), 2), 0)</f>
        <v/>
      </c>
      <c r="T113" s="365">
        <f>IFERROR(AVERAGE(S113,S117),0)</f>
        <v/>
      </c>
      <c r="U113" s="792" t="n"/>
      <c r="V113" s="387">
        <f>R113</f>
        <v/>
      </c>
      <c r="W113" s="349">
        <f>IFERROR(INDEX(INDIRECT("Ans" &amp; E113 &amp; "TBL"), MATCH(V113, INDEX(INDIRECT("Ans" &amp; E113 &amp; "TBL"), 0, 1), 0), 2), 0)</f>
        <v/>
      </c>
      <c r="X113" s="364">
        <f>IFERROR(AVERAGE(W113,W117),0)</f>
        <v/>
      </c>
      <c r="Y113" s="792" t="n"/>
      <c r="Z113" s="792" t="n"/>
    </row>
    <row r="114" ht="12.95" customHeight="1" s="721">
      <c r="B114" s="235" t="n"/>
      <c r="C114" s="236" t="n"/>
      <c r="D114" s="125" t="n"/>
      <c r="E114" s="153" t="n"/>
      <c r="F114" s="125" t="n"/>
      <c r="G114" s="153" t="n"/>
      <c r="H114" s="153" t="n"/>
      <c r="I114" s="792" t="n"/>
      <c r="J114" s="125" t="n"/>
      <c r="K114" s="153" t="n"/>
      <c r="L114" s="153" t="n"/>
      <c r="M114" s="792" t="n"/>
      <c r="N114" s="125" t="n"/>
      <c r="O114" s="153" t="n"/>
      <c r="P114" s="153" t="n"/>
      <c r="Q114" s="792" t="n"/>
      <c r="R114" s="125" t="n"/>
      <c r="S114" s="153" t="n"/>
      <c r="T114" s="153" t="n"/>
      <c r="U114" s="792" t="n"/>
      <c r="V114" s="125" t="n"/>
      <c r="W114" s="153" t="n"/>
      <c r="X114" s="153" t="n"/>
      <c r="Y114" s="792" t="n"/>
      <c r="Z114" s="792" t="n"/>
    </row>
    <row r="115" ht="28.15" customHeight="1" s="721">
      <c r="A115" s="513">
        <f>Interview!A168</f>
        <v/>
      </c>
      <c r="B115" s="681">
        <f>INDEX('imp-questions'!D:D, MATCH(A115, 'imp-questions'!A:A, 0))</f>
        <v/>
      </c>
      <c r="C115" s="248">
        <f>INDEX('imp-questions'!E:E, MATCH(A115, 'imp-questions'!A:A, 0))</f>
        <v/>
      </c>
      <c r="D115" s="300">
        <f>INDEX('imp-questions'!F:F, MATCH(A115, 'imp-questions'!A:A, 0))</f>
        <v/>
      </c>
      <c r="E115" s="329">
        <f>CHAR(65+INDEX('imp-questions'!H:H, MATCH(A115, 'imp-questions'!A:A, 0)))</f>
        <v/>
      </c>
      <c r="F115" s="287">
        <f>IF(ISBLANK(Interview!F168),"",Interview!F168)</f>
        <v/>
      </c>
      <c r="G115" s="343">
        <f>IFERROR(INDEX(INDIRECT("Ans" &amp; E115 &amp; "TBL"), MATCH(F115, INDEX(INDIRECT("Ans" &amp; E115 &amp; "TBL"), 0, 1), 0), 2), 0)</f>
        <v/>
      </c>
      <c r="H115" s="342" t="n"/>
      <c r="I115" s="792" t="n"/>
      <c r="J115" s="387">
        <f>F115</f>
        <v/>
      </c>
      <c r="K115" s="343">
        <f>IFERROR(INDEX(INDIRECT("Ans" &amp; E115 &amp; "TBL"), MATCH(J115, INDEX(INDIRECT("Ans" &amp; E115 &amp; "TBL"), 0, 1), 0), 2), 0)</f>
        <v/>
      </c>
      <c r="L115" s="342" t="n"/>
      <c r="M115" s="792" t="n"/>
      <c r="N115" s="387">
        <f>J115</f>
        <v/>
      </c>
      <c r="O115" s="341">
        <f>IFERROR(INDEX(INDIRECT("Ans" &amp; E115 &amp; "TBL"), MATCH(N115, INDEX(INDIRECT("Ans" &amp; E115 &amp; "TBL"), 0, 1), 0), 2), 0)</f>
        <v/>
      </c>
      <c r="P115" s="342" t="n"/>
      <c r="Q115" s="792" t="n"/>
      <c r="R115" s="387">
        <f>N115</f>
        <v/>
      </c>
      <c r="S115" s="135">
        <f>IFERROR(INDEX(INDIRECT("Ans" &amp; E115 &amp; "TBL"), MATCH(R115, INDEX(INDIRECT("Ans" &amp; E115 &amp; "TBL"), 0, 1), 0), 2), 0)</f>
        <v/>
      </c>
      <c r="T115" s="326" t="n"/>
      <c r="U115" s="792" t="n"/>
      <c r="V115" s="387">
        <f>R115</f>
        <v/>
      </c>
      <c r="W115" s="343">
        <f>IFERROR(INDEX(INDIRECT("Ans" &amp; E115 &amp; "TBL"), MATCH(V115, INDEX(INDIRECT("Ans" &amp; E115 &amp; "TBL"), 0, 1), 0), 2), 0)</f>
        <v/>
      </c>
      <c r="X115" s="342" t="n"/>
      <c r="Y115" s="792" t="n"/>
      <c r="Z115" s="792" t="n"/>
    </row>
    <row r="116" ht="28.15" customHeight="1" s="721">
      <c r="A116" s="513">
        <f>Interview!A170</f>
        <v/>
      </c>
      <c r="B116" s="788" t="n"/>
      <c r="C116" s="248">
        <f>INDEX('imp-questions'!E:E, MATCH(A116, 'imp-questions'!A:A, 0))</f>
        <v/>
      </c>
      <c r="D116" s="300">
        <f>INDEX('imp-questions'!F:F, MATCH(A116, 'imp-questions'!A:A, 0))</f>
        <v/>
      </c>
      <c r="E116" s="329">
        <f>CHAR(65+INDEX('imp-questions'!H:H, MATCH(A116, 'imp-questions'!A:A, 0)))</f>
        <v/>
      </c>
      <c r="F116" s="287">
        <f>IF(ISBLANK(Interview!F170),"",Interview!F170)</f>
        <v/>
      </c>
      <c r="G116" s="346">
        <f>IFERROR(INDEX(INDIRECT("Ans" &amp; E116 &amp; "TBL"), MATCH(F116, INDEX(INDIRECT("Ans" &amp; E116 &amp; "TBL"), 0, 1), 0), 2), 0)</f>
        <v/>
      </c>
      <c r="H116" s="345" t="n"/>
      <c r="I116" s="792" t="n"/>
      <c r="J116" s="387">
        <f>F116</f>
        <v/>
      </c>
      <c r="K116" s="346">
        <f>IFERROR(INDEX(INDIRECT("Ans" &amp; E116 &amp; "TBL"), MATCH(J116, INDEX(INDIRECT("Ans" &amp; E116 &amp; "TBL"), 0, 1), 0), 2), 0)</f>
        <v/>
      </c>
      <c r="L116" s="345" t="n"/>
      <c r="M116" s="792" t="n"/>
      <c r="N116" s="387">
        <f>J116</f>
        <v/>
      </c>
      <c r="O116" s="344">
        <f>IFERROR(INDEX(INDIRECT("Ans" &amp; E116 &amp; "TBL"), MATCH(N116, INDEX(INDIRECT("Ans" &amp; E116 &amp; "TBL"), 0, 1), 0), 2), 0)</f>
        <v/>
      </c>
      <c r="P116" s="345" t="n"/>
      <c r="Q116" s="792" t="n"/>
      <c r="R116" s="387">
        <f>N116</f>
        <v/>
      </c>
      <c r="S116" s="135">
        <f>IFERROR(INDEX(INDIRECT("Ans" &amp; E116 &amp; "TBL"), MATCH(R116, INDEX(INDIRECT("Ans" &amp; E116 &amp; "TBL"), 0, 1), 0), 2), 0)</f>
        <v/>
      </c>
      <c r="T116" s="309" t="n"/>
      <c r="U116" s="792" t="n"/>
      <c r="V116" s="387">
        <f>R116</f>
        <v/>
      </c>
      <c r="W116" s="346">
        <f>IFERROR(INDEX(INDIRECT("Ans" &amp; E116 &amp; "TBL"), MATCH(V116, INDEX(INDIRECT("Ans" &amp; E116 &amp; "TBL"), 0, 1), 0), 2), 0)</f>
        <v/>
      </c>
      <c r="X116" s="345" t="n"/>
      <c r="Y116" s="792" t="n"/>
      <c r="Z116" s="792" t="n"/>
    </row>
    <row r="117" ht="28.15" customHeight="1" s="721">
      <c r="A117" s="513">
        <f>Interview!A172</f>
        <v/>
      </c>
      <c r="B117" s="790" t="n"/>
      <c r="C117" s="248">
        <f>INDEX('imp-questions'!E:E, MATCH(A117, 'imp-questions'!A:A, 0))</f>
        <v/>
      </c>
      <c r="D117" s="296">
        <f>INDEX('imp-questions'!F:F, MATCH(A117, 'imp-questions'!A:A, 0))</f>
        <v/>
      </c>
      <c r="E117" s="329">
        <f>CHAR(65+INDEX('imp-questions'!H:H, MATCH(A117, 'imp-questions'!A:A, 0)))</f>
        <v/>
      </c>
      <c r="F117" s="287">
        <f>IF(ISBLANK(Interview!F172),"",Interview!F172)</f>
        <v/>
      </c>
      <c r="G117" s="349">
        <f>IFERROR(INDEX(INDIRECT("Ans" &amp; E117 &amp; "TBL"), MATCH(F117, INDEX(INDIRECT("Ans" &amp; E117 &amp; "TBL"), 0, 1), 0), 2), 0)</f>
        <v/>
      </c>
      <c r="H117" s="348" t="n"/>
      <c r="I117" s="793" t="n"/>
      <c r="J117" s="387">
        <f>F117</f>
        <v/>
      </c>
      <c r="K117" s="349">
        <f>IFERROR(INDEX(INDIRECT("Ans" &amp; E117 &amp; "TBL"), MATCH(J117, INDEX(INDIRECT("Ans" &amp; E117 &amp; "TBL"), 0, 1), 0), 2), 0)</f>
        <v/>
      </c>
      <c r="L117" s="348" t="n"/>
      <c r="M117" s="793" t="n"/>
      <c r="N117" s="387">
        <f>J117</f>
        <v/>
      </c>
      <c r="O117" s="347">
        <f>IFERROR(INDEX(INDIRECT("Ans" &amp; E117 &amp; "TBL"), MATCH(N117, INDEX(INDIRECT("Ans" &amp; E117 &amp; "TBL"), 0, 1), 0), 2), 0)</f>
        <v/>
      </c>
      <c r="P117" s="348" t="n"/>
      <c r="Q117" s="793" t="n"/>
      <c r="R117" s="387">
        <f>N117</f>
        <v/>
      </c>
      <c r="S117" s="135">
        <f>IFERROR(INDEX(INDIRECT("Ans" &amp; E117 &amp; "TBL"), MATCH(R117, INDEX(INDIRECT("Ans" &amp; E117 &amp; "TBL"), 0, 1), 0), 2), 0)</f>
        <v/>
      </c>
      <c r="T117" s="312" t="n"/>
      <c r="U117" s="793" t="n"/>
      <c r="V117" s="387">
        <f>R117</f>
        <v/>
      </c>
      <c r="W117" s="349">
        <f>IFERROR(INDEX(INDIRECT("Ans" &amp; E117 &amp; "TBL"), MATCH(V117, INDEX(INDIRECT("Ans" &amp; E117 &amp; "TBL"), 0, 1), 0), 2), 0)</f>
        <v/>
      </c>
      <c r="X117" s="348" t="n"/>
      <c r="Y117" s="793" t="n"/>
      <c r="Z117" s="793" t="n"/>
    </row>
    <row r="118" ht="12.95" customHeight="1" s="721">
      <c r="B118" s="235" t="n"/>
      <c r="C118" s="236" t="n"/>
      <c r="D118" s="125" t="n"/>
      <c r="E118" s="125" t="n"/>
      <c r="F118" s="125" t="n"/>
      <c r="G118" s="125" t="n"/>
      <c r="H118" s="125" t="n"/>
      <c r="I118" s="125" t="n"/>
      <c r="J118" s="125" t="n"/>
      <c r="K118" s="125" t="n"/>
      <c r="L118" s="125" t="n"/>
      <c r="M118" s="125" t="n"/>
      <c r="N118" s="125" t="n"/>
      <c r="O118" s="125" t="n"/>
      <c r="P118" s="125" t="n"/>
      <c r="Q118" s="125" t="n"/>
      <c r="R118" s="125" t="n"/>
      <c r="S118" s="313" t="n"/>
      <c r="T118" s="125" t="n"/>
      <c r="U118" s="125" t="n"/>
      <c r="V118" s="125" t="n"/>
      <c r="W118" s="125" t="n"/>
      <c r="X118" s="125" t="n"/>
      <c r="Y118" s="125" t="n"/>
      <c r="Z118" s="125" t="n"/>
    </row>
    <row r="119" ht="16.15" customHeight="1" s="721">
      <c r="B119" s="246" t="inlineStr">
        <is>
          <t>Stream</t>
        </is>
      </c>
      <c r="C119" s="417" t="inlineStr">
        <is>
          <t>Level</t>
        </is>
      </c>
      <c r="D119" s="249" t="inlineStr">
        <is>
          <t>Security Testing</t>
        </is>
      </c>
      <c r="E119" s="399" t="n"/>
      <c r="F119" s="401" t="inlineStr">
        <is>
          <t>Answer</t>
        </is>
      </c>
      <c r="G119" s="401" t="n"/>
      <c r="H119" s="402" t="n"/>
      <c r="I119" s="398" t="inlineStr">
        <is>
          <t>Rating</t>
        </is>
      </c>
      <c r="J119" s="400" t="inlineStr">
        <is>
          <t>Answer</t>
        </is>
      </c>
      <c r="K119" s="401" t="n"/>
      <c r="L119" s="402" t="n"/>
      <c r="M119" s="398" t="inlineStr">
        <is>
          <t>Rating</t>
        </is>
      </c>
      <c r="N119" s="400" t="inlineStr">
        <is>
          <t>Answer</t>
        </is>
      </c>
      <c r="O119" s="401" t="n"/>
      <c r="P119" s="402" t="n"/>
      <c r="Q119" s="398" t="inlineStr">
        <is>
          <t>Rating</t>
        </is>
      </c>
      <c r="R119" s="400" t="inlineStr">
        <is>
          <t>Answer</t>
        </is>
      </c>
      <c r="S119" s="401" t="n"/>
      <c r="T119" s="402" t="n"/>
      <c r="U119" s="398" t="inlineStr">
        <is>
          <t>Rating</t>
        </is>
      </c>
      <c r="V119" s="401" t="inlineStr">
        <is>
          <t>Answer</t>
        </is>
      </c>
      <c r="W119" s="401" t="n"/>
      <c r="X119" s="402" t="n"/>
      <c r="Y119" s="398" t="inlineStr">
        <is>
          <t>Rating</t>
        </is>
      </c>
      <c r="Z119" s="398" t="inlineStr">
        <is>
          <t>Gap vs Current</t>
        </is>
      </c>
    </row>
    <row r="120" ht="28.15" customHeight="1" s="721">
      <c r="A120" s="513">
        <f>Interview!A175</f>
        <v/>
      </c>
      <c r="B120" s="681">
        <f>INDEX('imp-questions'!D:D, MATCH(A120, 'imp-questions'!A:A, 0))</f>
        <v/>
      </c>
      <c r="C120" s="248">
        <f>INDEX('imp-questions'!E:E, MATCH(A120, 'imp-questions'!A:A, 0))</f>
        <v/>
      </c>
      <c r="D120" s="300">
        <f>INDEX('imp-questions'!F:F, MATCH(A120, 'imp-questions'!A:A, 0))</f>
        <v/>
      </c>
      <c r="E120" s="329">
        <f>CHAR(65+INDEX('imp-questions'!H:H, MATCH(A120, 'imp-questions'!A:A, 0)))</f>
        <v/>
      </c>
      <c r="F120" s="287">
        <f>IF(ISBLANK(Interview!F175),"",Interview!F175)</f>
        <v/>
      </c>
      <c r="G120" s="343">
        <f>IFERROR(INDEX(INDIRECT("Ans" &amp; E120 &amp; "TBL"), MATCH(F120, INDEX(INDIRECT("Ans" &amp; E120 &amp; "TBL"), 0, 1), 0), 2), 0)</f>
        <v/>
      </c>
      <c r="H120" s="358">
        <f>IFERROR(AVERAGE(G120,G124),0)</f>
        <v/>
      </c>
      <c r="I120" s="801">
        <f>SUM(H120:H122)</f>
        <v/>
      </c>
      <c r="J120" s="387">
        <f>F120</f>
        <v/>
      </c>
      <c r="K120" s="343">
        <f>IFERROR(INDEX(INDIRECT("Ans" &amp; E120 &amp; "TBL"), MATCH(J120, INDEX(INDIRECT("Ans" &amp; E120 &amp; "TBL"), 0, 1), 0), 2), 0)</f>
        <v/>
      </c>
      <c r="L120" s="358">
        <f>IFERROR(AVERAGE(K120,K124),0)</f>
        <v/>
      </c>
      <c r="M120" s="801">
        <f>SUM(L120:L122)</f>
        <v/>
      </c>
      <c r="N120" s="387">
        <f>J120</f>
        <v/>
      </c>
      <c r="O120" s="341">
        <f>IFERROR(INDEX(INDIRECT("Ans" &amp; E120 &amp; "TBL"), MATCH(N120, INDEX(INDIRECT("Ans" &amp; E120 &amp; "TBL"), 0, 1), 0), 2), 0)</f>
        <v/>
      </c>
      <c r="P120" s="358">
        <f>IFERROR(AVERAGE(O120,O124),0)</f>
        <v/>
      </c>
      <c r="Q120" s="801">
        <f>SUM(P120:P122)</f>
        <v/>
      </c>
      <c r="R120" s="387">
        <f>N120</f>
        <v/>
      </c>
      <c r="S120" s="135">
        <f>IFERROR(INDEX(INDIRECT("Ans" &amp; E120 &amp; "TBL"), MATCH(R120, INDEX(INDIRECT("Ans" &amp; E120 &amp; "TBL"), 0, 1), 0), 2), 0)</f>
        <v/>
      </c>
      <c r="T120" s="359">
        <f>IFERROR(AVERAGE(S120,S124),0)</f>
        <v/>
      </c>
      <c r="U120" s="801">
        <f>SUM(T120:T122)</f>
        <v/>
      </c>
      <c r="V120" s="387">
        <f>R120</f>
        <v/>
      </c>
      <c r="W120" s="341">
        <f>IFERROR(INDEX(INDIRECT("Ans" &amp; E120 &amp; "TBL"), MATCH(V120, INDEX(INDIRECT("Ans" &amp; E120 &amp; "TBL"), 0, 1), 0), 2), 0)</f>
        <v/>
      </c>
      <c r="X120" s="358">
        <f>IFERROR(AVERAGE(W120,W124),0)</f>
        <v/>
      </c>
      <c r="Y120" s="801">
        <f>SUM(X120:X122)</f>
        <v/>
      </c>
      <c r="Z120" s="801">
        <f>SUM(Y120:Y122)</f>
        <v/>
      </c>
    </row>
    <row r="121" ht="28.15" customHeight="1" s="721">
      <c r="A121" s="513">
        <f>Interview!A177</f>
        <v/>
      </c>
      <c r="B121" s="788" t="n"/>
      <c r="C121" s="248">
        <f>INDEX('imp-questions'!E:E, MATCH(A121, 'imp-questions'!A:A, 0))</f>
        <v/>
      </c>
      <c r="D121" s="300">
        <f>INDEX('imp-questions'!F:F, MATCH(A121, 'imp-questions'!A:A, 0))</f>
        <v/>
      </c>
      <c r="E121" s="329">
        <f>CHAR(65+INDEX('imp-questions'!H:H, MATCH(A121, 'imp-questions'!A:A, 0)))</f>
        <v/>
      </c>
      <c r="F121" s="287">
        <f>IF(ISBLANK(Interview!F177),"",Interview!F177)</f>
        <v/>
      </c>
      <c r="G121" s="346">
        <f>IFERROR(INDEX(INDIRECT("Ans" &amp; E121 &amp; "TBL"), MATCH(F121, INDEX(INDIRECT("Ans" &amp; E121 &amp; "TBL"), 0, 1), 0), 2), 0)</f>
        <v/>
      </c>
      <c r="H121" s="360">
        <f>IFERROR(AVERAGE(G121,G125),0)</f>
        <v/>
      </c>
      <c r="I121" s="792" t="n"/>
      <c r="J121" s="387">
        <f>F121</f>
        <v/>
      </c>
      <c r="K121" s="346">
        <f>IFERROR(INDEX(INDIRECT("Ans" &amp; E121 &amp; "TBL"), MATCH(J121, INDEX(INDIRECT("Ans" &amp; E121 &amp; "TBL"), 0, 1), 0), 2), 0)</f>
        <v/>
      </c>
      <c r="L121" s="360">
        <f>IFERROR(AVERAGE(K121,K125),0)</f>
        <v/>
      </c>
      <c r="M121" s="792" t="n"/>
      <c r="N121" s="387">
        <f>J121</f>
        <v/>
      </c>
      <c r="O121" s="344">
        <f>IFERROR(INDEX(INDIRECT("Ans" &amp; E121 &amp; "TBL"), MATCH(N121, INDEX(INDIRECT("Ans" &amp; E121 &amp; "TBL"), 0, 1), 0), 2), 0)</f>
        <v/>
      </c>
      <c r="P121" s="360">
        <f>IFERROR(AVERAGE(O121,O125),0)</f>
        <v/>
      </c>
      <c r="Q121" s="792" t="n"/>
      <c r="R121" s="387">
        <f>N121</f>
        <v/>
      </c>
      <c r="S121" s="135">
        <f>IFERROR(INDEX(INDIRECT("Ans" &amp; E121 &amp; "TBL"), MATCH(R121, INDEX(INDIRECT("Ans" &amp; E121 &amp; "TBL"), 0, 1), 0), 2), 0)</f>
        <v/>
      </c>
      <c r="T121" s="361">
        <f>IFERROR(AVERAGE(S121,S125),0)</f>
        <v/>
      </c>
      <c r="U121" s="792" t="n"/>
      <c r="V121" s="387">
        <f>R121</f>
        <v/>
      </c>
      <c r="W121" s="344">
        <f>IFERROR(INDEX(INDIRECT("Ans" &amp; E121 &amp; "TBL"), MATCH(V121, INDEX(INDIRECT("Ans" &amp; E121 &amp; "TBL"), 0, 1), 0), 2), 0)</f>
        <v/>
      </c>
      <c r="X121" s="360">
        <f>IFERROR(AVERAGE(W121,W125),0)</f>
        <v/>
      </c>
      <c r="Y121" s="792" t="n"/>
      <c r="Z121" s="792" t="n"/>
    </row>
    <row r="122" ht="28.15" customHeight="1" s="721">
      <c r="A122" s="513">
        <f>Interview!A179</f>
        <v/>
      </c>
      <c r="B122" s="790" t="n"/>
      <c r="C122" s="248">
        <f>INDEX('imp-questions'!E:E, MATCH(A122, 'imp-questions'!A:A, 0))</f>
        <v/>
      </c>
      <c r="D122" s="296">
        <f>INDEX('imp-questions'!F:F, MATCH(A122, 'imp-questions'!A:A, 0))</f>
        <v/>
      </c>
      <c r="E122" s="329">
        <f>CHAR(65+INDEX('imp-questions'!H:H, MATCH(A122, 'imp-questions'!A:A, 0)))</f>
        <v/>
      </c>
      <c r="F122" s="287">
        <f>IF(ISBLANK(Interview!F179),"",Interview!F179)</f>
        <v/>
      </c>
      <c r="G122" s="349">
        <f>IFERROR(INDEX(INDIRECT("Ans" &amp; E122 &amp; "TBL"), MATCH(F122, INDEX(INDIRECT("Ans" &amp; E122 &amp; "TBL"), 0, 1), 0), 2), 0)</f>
        <v/>
      </c>
      <c r="H122" s="364">
        <f>IFERROR(AVERAGE(G122,G126),0)</f>
        <v/>
      </c>
      <c r="I122" s="792" t="n"/>
      <c r="J122" s="387">
        <f>F122</f>
        <v/>
      </c>
      <c r="K122" s="349">
        <f>IFERROR(INDEX(INDIRECT("Ans" &amp; E122 &amp; "TBL"), MATCH(J122, INDEX(INDIRECT("Ans" &amp; E122 &amp; "TBL"), 0, 1), 0), 2), 0)</f>
        <v/>
      </c>
      <c r="L122" s="364">
        <f>IFERROR(AVERAGE(K122,K126),0)</f>
        <v/>
      </c>
      <c r="M122" s="792" t="n"/>
      <c r="N122" s="387">
        <f>J122</f>
        <v/>
      </c>
      <c r="O122" s="347">
        <f>IFERROR(INDEX(INDIRECT("Ans" &amp; E122 &amp; "TBL"), MATCH(N122, INDEX(INDIRECT("Ans" &amp; E122 &amp; "TBL"), 0, 1), 0), 2), 0)</f>
        <v/>
      </c>
      <c r="P122" s="364">
        <f>IFERROR(AVERAGE(O122,O126),0)</f>
        <v/>
      </c>
      <c r="Q122" s="792" t="n"/>
      <c r="R122" s="387">
        <f>N122</f>
        <v/>
      </c>
      <c r="S122" s="135">
        <f>IFERROR(INDEX(INDIRECT("Ans" &amp; E122 &amp; "TBL"), MATCH(R122, INDEX(INDIRECT("Ans" &amp; E122 &amp; "TBL"), 0, 1), 0), 2), 0)</f>
        <v/>
      </c>
      <c r="T122" s="365">
        <f>IFERROR(AVERAGE(S122,S126),0)</f>
        <v/>
      </c>
      <c r="U122" s="792" t="n"/>
      <c r="V122" s="387">
        <f>R122</f>
        <v/>
      </c>
      <c r="W122" s="347">
        <f>IFERROR(INDEX(INDIRECT("Ans" &amp; E122 &amp; "TBL"), MATCH(V122, INDEX(INDIRECT("Ans" &amp; E122 &amp; "TBL"), 0, 1), 0), 2), 0)</f>
        <v/>
      </c>
      <c r="X122" s="364">
        <f>IFERROR(AVERAGE(W122,W126),0)</f>
        <v/>
      </c>
      <c r="Y122" s="792" t="n"/>
      <c r="Z122" s="792" t="n"/>
    </row>
    <row r="123" ht="12.95" customHeight="1" s="721">
      <c r="B123" s="235" t="n"/>
      <c r="C123" s="236" t="n"/>
      <c r="D123" s="125" t="n"/>
      <c r="E123" s="153" t="n"/>
      <c r="F123" s="153" t="n"/>
      <c r="G123" s="153" t="n"/>
      <c r="H123" s="153" t="n"/>
      <c r="I123" s="792" t="n"/>
      <c r="J123" s="125" t="n"/>
      <c r="K123" s="153" t="n"/>
      <c r="L123" s="153" t="n"/>
      <c r="M123" s="792" t="n"/>
      <c r="N123" s="125" t="n"/>
      <c r="O123" s="153" t="n"/>
      <c r="P123" s="153" t="n"/>
      <c r="Q123" s="792" t="n"/>
      <c r="R123" s="125" t="n"/>
      <c r="S123" s="153" t="n"/>
      <c r="T123" s="153" t="n"/>
      <c r="U123" s="792" t="n"/>
      <c r="V123" s="125" t="n"/>
      <c r="W123" s="153" t="n"/>
      <c r="X123" s="153" t="n"/>
      <c r="Y123" s="792" t="n"/>
      <c r="Z123" s="792" t="n"/>
    </row>
    <row r="124" ht="28.15" customHeight="1" s="721">
      <c r="A124" s="513">
        <f>Interview!A182</f>
        <v/>
      </c>
      <c r="B124" s="681">
        <f>INDEX('imp-questions'!D:D, MATCH(A124, 'imp-questions'!A:A, 0))</f>
        <v/>
      </c>
      <c r="C124" s="248">
        <f>INDEX('imp-questions'!E:E, MATCH(A124, 'imp-questions'!A:A, 0))</f>
        <v/>
      </c>
      <c r="D124" s="300">
        <f>INDEX('imp-questions'!F:F, MATCH(A124, 'imp-questions'!A:A, 0))</f>
        <v/>
      </c>
      <c r="E124" s="329">
        <f>CHAR(65+INDEX('imp-questions'!H:H, MATCH(A124, 'imp-questions'!A:A, 0)))</f>
        <v/>
      </c>
      <c r="F124" s="287">
        <f>IF(ISBLANK(Interview!F182),"",Interview!F182)</f>
        <v/>
      </c>
      <c r="G124" s="343">
        <f>IFERROR(INDEX(INDIRECT("Ans" &amp; E124 &amp; "TBL"), MATCH(F124, INDEX(INDIRECT("Ans" &amp; E124 &amp; "TBL"), 0, 1), 0), 2), 0)</f>
        <v/>
      </c>
      <c r="H124" s="342" t="n"/>
      <c r="I124" s="792" t="n"/>
      <c r="J124" s="387">
        <f>F124</f>
        <v/>
      </c>
      <c r="K124" s="343">
        <f>IFERROR(INDEX(INDIRECT("Ans" &amp; E124 &amp; "TBL"), MATCH(J124, INDEX(INDIRECT("Ans" &amp; E124 &amp; "TBL"), 0, 1), 0), 2), 0)</f>
        <v/>
      </c>
      <c r="L124" s="342" t="n"/>
      <c r="M124" s="792" t="n"/>
      <c r="N124" s="387">
        <f>J124</f>
        <v/>
      </c>
      <c r="O124" s="341">
        <f>IFERROR(INDEX(INDIRECT("Ans" &amp; E124 &amp; "TBL"), MATCH(N124, INDEX(INDIRECT("Ans" &amp; E124 &amp; "TBL"), 0, 1), 0), 2), 0)</f>
        <v/>
      </c>
      <c r="P124" s="342" t="n"/>
      <c r="Q124" s="792" t="n"/>
      <c r="R124" s="387">
        <f>N124</f>
        <v/>
      </c>
      <c r="S124" s="135">
        <f>IFERROR(INDEX(INDIRECT("Ans" &amp; E124 &amp; "TBL"), MATCH(R124, INDEX(INDIRECT("Ans" &amp; E124 &amp; "TBL"), 0, 1), 0), 2), 0)</f>
        <v/>
      </c>
      <c r="T124" s="326" t="n"/>
      <c r="U124" s="792" t="n"/>
      <c r="V124" s="387">
        <f>R124</f>
        <v/>
      </c>
      <c r="W124" s="343">
        <f>IFERROR(INDEX(INDIRECT("Ans" &amp; E124 &amp; "TBL"), MATCH(V124, INDEX(INDIRECT("Ans" &amp; E124 &amp; "TBL"), 0, 1), 0), 2), 0)</f>
        <v/>
      </c>
      <c r="X124" s="342" t="n"/>
      <c r="Y124" s="792" t="n"/>
      <c r="Z124" s="792" t="n"/>
    </row>
    <row r="125" ht="28.15" customHeight="1" s="721">
      <c r="A125" s="513">
        <f>Interview!A184</f>
        <v/>
      </c>
      <c r="B125" s="788" t="n"/>
      <c r="C125" s="248">
        <f>INDEX('imp-questions'!E:E, MATCH(A125, 'imp-questions'!A:A, 0))</f>
        <v/>
      </c>
      <c r="D125" s="300">
        <f>INDEX('imp-questions'!F:F, MATCH(A125, 'imp-questions'!A:A, 0))</f>
        <v/>
      </c>
      <c r="E125" s="329">
        <f>CHAR(65+INDEX('imp-questions'!H:H, MATCH(A125, 'imp-questions'!A:A, 0)))</f>
        <v/>
      </c>
      <c r="F125" s="287">
        <f>IF(ISBLANK(Interview!F184),"",Interview!F184)</f>
        <v/>
      </c>
      <c r="G125" s="346">
        <f>IFERROR(INDEX(INDIRECT("Ans" &amp; E125 &amp; "TBL"), MATCH(F125, INDEX(INDIRECT("Ans" &amp; E125 &amp; "TBL"), 0, 1), 0), 2), 0)</f>
        <v/>
      </c>
      <c r="H125" s="345" t="n"/>
      <c r="I125" s="792" t="n"/>
      <c r="J125" s="387">
        <f>F125</f>
        <v/>
      </c>
      <c r="K125" s="346">
        <f>IFERROR(INDEX(INDIRECT("Ans" &amp; E125 &amp; "TBL"), MATCH(J125, INDEX(INDIRECT("Ans" &amp; E125 &amp; "TBL"), 0, 1), 0), 2), 0)</f>
        <v/>
      </c>
      <c r="L125" s="345" t="n"/>
      <c r="M125" s="792" t="n"/>
      <c r="N125" s="387">
        <f>J125</f>
        <v/>
      </c>
      <c r="O125" s="344">
        <f>IFERROR(INDEX(INDIRECT("Ans" &amp; E125 &amp; "TBL"), MATCH(N125, INDEX(INDIRECT("Ans" &amp; E125 &amp; "TBL"), 0, 1), 0), 2), 0)</f>
        <v/>
      </c>
      <c r="P125" s="345" t="n"/>
      <c r="Q125" s="792" t="n"/>
      <c r="R125" s="387">
        <f>N125</f>
        <v/>
      </c>
      <c r="S125" s="135">
        <f>IFERROR(INDEX(INDIRECT("Ans" &amp; E125 &amp; "TBL"), MATCH(R125, INDEX(INDIRECT("Ans" &amp; E125 &amp; "TBL"), 0, 1), 0), 2), 0)</f>
        <v/>
      </c>
      <c r="T125" s="309" t="n"/>
      <c r="U125" s="792" t="n"/>
      <c r="V125" s="387">
        <f>R125</f>
        <v/>
      </c>
      <c r="W125" s="346">
        <f>IFERROR(INDEX(INDIRECT("Ans" &amp; E125 &amp; "TBL"), MATCH(V125, INDEX(INDIRECT("Ans" &amp; E125 &amp; "TBL"), 0, 1), 0), 2), 0)</f>
        <v/>
      </c>
      <c r="X125" s="345" t="n"/>
      <c r="Y125" s="792" t="n"/>
      <c r="Z125" s="792" t="n"/>
    </row>
    <row r="126" ht="28.15" customHeight="1" s="721">
      <c r="A126" s="513">
        <f>Interview!A186</f>
        <v/>
      </c>
      <c r="B126" s="790" t="n"/>
      <c r="C126" s="248">
        <f>INDEX('imp-questions'!E:E, MATCH(A126, 'imp-questions'!A:A, 0))</f>
        <v/>
      </c>
      <c r="D126" s="296">
        <f>INDEX('imp-questions'!F:F, MATCH(A126, 'imp-questions'!A:A, 0))</f>
        <v/>
      </c>
      <c r="E126" s="329">
        <f>CHAR(65+INDEX('imp-questions'!H:H, MATCH(A126, 'imp-questions'!A:A, 0)))</f>
        <v/>
      </c>
      <c r="F126" s="287">
        <f>IF(ISBLANK(Interview!F186),"",Interview!F186)</f>
        <v/>
      </c>
      <c r="G126" s="349">
        <f>IFERROR(INDEX(INDIRECT("Ans" &amp; E126 &amp; "TBL"), MATCH(F126, INDEX(INDIRECT("Ans" &amp; E126 &amp; "TBL"), 0, 1), 0), 2), 0)</f>
        <v/>
      </c>
      <c r="H126" s="348" t="n"/>
      <c r="I126" s="762" t="n"/>
      <c r="J126" s="387">
        <f>F126</f>
        <v/>
      </c>
      <c r="K126" s="349">
        <f>IFERROR(INDEX(INDIRECT("Ans" &amp; E126 &amp; "TBL"), MATCH(J126, INDEX(INDIRECT("Ans" &amp; E126 &amp; "TBL"), 0, 1), 0), 2), 0)</f>
        <v/>
      </c>
      <c r="L126" s="348" t="n"/>
      <c r="M126" s="762" t="n"/>
      <c r="N126" s="387">
        <f>J126</f>
        <v/>
      </c>
      <c r="O126" s="347">
        <f>IFERROR(INDEX(INDIRECT("Ans" &amp; E126 &amp; "TBL"), MATCH(N126, INDEX(INDIRECT("Ans" &amp; E126 &amp; "TBL"), 0, 1), 0), 2), 0)</f>
        <v/>
      </c>
      <c r="P126" s="348" t="n"/>
      <c r="Q126" s="762" t="n"/>
      <c r="R126" s="387">
        <f>N126</f>
        <v/>
      </c>
      <c r="S126" s="135">
        <f>IFERROR(INDEX(INDIRECT("Ans" &amp; E126 &amp; "TBL"), MATCH(R126, INDEX(INDIRECT("Ans" &amp; E126 &amp; "TBL"), 0, 1), 0), 2), 0)</f>
        <v/>
      </c>
      <c r="T126" s="312" t="n"/>
      <c r="U126" s="762" t="n"/>
      <c r="V126" s="387">
        <f>R126</f>
        <v/>
      </c>
      <c r="W126" s="349">
        <f>IFERROR(INDEX(INDIRECT("Ans" &amp; E126 &amp; "TBL"), MATCH(V126, INDEX(INDIRECT("Ans" &amp; E126 &amp; "TBL"), 0, 1), 0), 2), 0)</f>
        <v/>
      </c>
      <c r="X126" s="348" t="n"/>
      <c r="Y126" s="762" t="n"/>
      <c r="Z126" s="762" t="n"/>
    </row>
    <row r="127" ht="12.95" customHeight="1" s="721">
      <c r="B127" s="235" t="n"/>
      <c r="C127" s="236" t="n"/>
      <c r="D127" s="125" t="n"/>
      <c r="E127" s="125" t="n"/>
      <c r="F127" s="125" t="n"/>
      <c r="G127" s="125" t="n"/>
      <c r="H127" s="125" t="n"/>
      <c r="I127" s="125" t="n"/>
      <c r="J127" s="125" t="n"/>
      <c r="K127" s="125" t="n"/>
      <c r="L127" s="125" t="n"/>
      <c r="M127" s="125" t="n"/>
      <c r="N127" s="125" t="n"/>
      <c r="O127" s="125" t="n"/>
      <c r="P127" s="125" t="n"/>
      <c r="Q127" s="125" t="n"/>
      <c r="R127" s="125" t="n"/>
      <c r="S127" s="313" t="n"/>
      <c r="T127" s="125" t="n"/>
      <c r="U127" s="125" t="n"/>
      <c r="V127" s="125" t="n"/>
      <c r="W127" s="125" t="n"/>
      <c r="X127" s="125" t="n"/>
      <c r="Y127" s="125" t="n"/>
      <c r="Z127" s="125" t="n"/>
    </row>
    <row r="128" ht="21.75" customHeight="1" s="721">
      <c r="B128" s="706" t="inlineStr">
        <is>
          <t>Operations</t>
        </is>
      </c>
      <c r="C128" s="777" t="n"/>
      <c r="D128" s="777" t="n"/>
      <c r="E128" s="403" t="n"/>
      <c r="F128" s="630" t="inlineStr">
        <is>
          <t>Current</t>
        </is>
      </c>
      <c r="G128" s="777" t="n"/>
      <c r="H128" s="777" t="n"/>
      <c r="I128" s="777" t="n"/>
      <c r="J128" s="658" t="inlineStr">
        <is>
          <t>Phase 1</t>
        </is>
      </c>
      <c r="K128" s="777" t="n"/>
      <c r="L128" s="777" t="n"/>
      <c r="M128" s="796" t="n"/>
      <c r="N128" s="658" t="inlineStr">
        <is>
          <t>Phase 2</t>
        </is>
      </c>
      <c r="O128" s="777" t="n"/>
      <c r="P128" s="777" t="n"/>
      <c r="Q128" s="796" t="n"/>
      <c r="R128" s="658" t="inlineStr">
        <is>
          <t>Phase 3</t>
        </is>
      </c>
      <c r="S128" s="777" t="n"/>
      <c r="T128" s="777" t="n"/>
      <c r="U128" s="796" t="n"/>
      <c r="V128" s="629" t="inlineStr">
        <is>
          <t>Phase 4</t>
        </is>
      </c>
      <c r="W128" s="777" t="n"/>
      <c r="X128" s="777" t="n"/>
      <c r="Y128" s="777" t="n"/>
      <c r="Z128" s="777" t="n"/>
    </row>
    <row r="129">
      <c r="B129" s="250" t="inlineStr">
        <is>
          <t>Stream</t>
        </is>
      </c>
      <c r="C129" s="418" t="inlineStr">
        <is>
          <t>Level</t>
        </is>
      </c>
      <c r="D129" s="251" t="inlineStr">
        <is>
          <t>Incident Management</t>
        </is>
      </c>
      <c r="E129" s="404" t="n"/>
      <c r="F129" s="405" t="inlineStr">
        <is>
          <t>Answer</t>
        </is>
      </c>
      <c r="G129" s="406" t="n"/>
      <c r="H129" s="407" t="n"/>
      <c r="I129" s="408" t="inlineStr">
        <is>
          <t>Rating</t>
        </is>
      </c>
      <c r="J129" s="405" t="inlineStr">
        <is>
          <t>Answer</t>
        </is>
      </c>
      <c r="K129" s="406" t="n"/>
      <c r="L129" s="407" t="n"/>
      <c r="M129" s="408" t="inlineStr">
        <is>
          <t>Rating</t>
        </is>
      </c>
      <c r="N129" s="405" t="inlineStr">
        <is>
          <t>Answer</t>
        </is>
      </c>
      <c r="O129" s="406" t="n"/>
      <c r="P129" s="407" t="n"/>
      <c r="Q129" s="408" t="inlineStr">
        <is>
          <t>Rating</t>
        </is>
      </c>
      <c r="R129" s="405" t="inlineStr">
        <is>
          <t>Answer</t>
        </is>
      </c>
      <c r="S129" s="406" t="n"/>
      <c r="T129" s="407" t="n"/>
      <c r="U129" s="408" t="inlineStr">
        <is>
          <t>Rating</t>
        </is>
      </c>
      <c r="V129" s="405" t="inlineStr">
        <is>
          <t>Answer</t>
        </is>
      </c>
      <c r="W129" s="406" t="n"/>
      <c r="X129" s="407" t="n"/>
      <c r="Y129" s="408" t="inlineStr">
        <is>
          <t>Rating</t>
        </is>
      </c>
      <c r="Z129" s="408" t="inlineStr">
        <is>
          <t>Gap vs Current</t>
        </is>
      </c>
    </row>
    <row r="130" ht="28.15" customHeight="1" s="721">
      <c r="A130" s="513">
        <f>Interview!A190</f>
        <v/>
      </c>
      <c r="B130" s="671">
        <f>INDEX('imp-questions'!D:D, MATCH(A130, 'imp-questions'!A:A, 0))</f>
        <v/>
      </c>
      <c r="C130" s="252">
        <f>INDEX('imp-questions'!E:E, MATCH(A130, 'imp-questions'!A:A, 0))</f>
        <v/>
      </c>
      <c r="D130" s="300">
        <f>INDEX('imp-questions'!F:F, MATCH(A130, 'imp-questions'!A:A, 0))</f>
        <v/>
      </c>
      <c r="E130" s="329">
        <f>CHAR(65+INDEX('imp-questions'!H:H, MATCH(A130, 'imp-questions'!A:A, 0)))</f>
        <v/>
      </c>
      <c r="F130" s="287">
        <f>IF(ISBLANK(Interview!F190),"",Interview!F190)</f>
        <v/>
      </c>
      <c r="G130" s="343">
        <f>IFERROR(INDEX(INDIRECT("Ans" &amp; E130 &amp; "TBL"), MATCH(F130, INDEX(INDIRECT("Ans" &amp; E130 &amp; "TBL"), 0, 1), 0), 2), 0)</f>
        <v/>
      </c>
      <c r="H130" s="358">
        <f>IFERROR(AVERAGE(G130,G134),0)</f>
        <v/>
      </c>
      <c r="I130" s="625">
        <f>SUM(H130:H132)</f>
        <v/>
      </c>
      <c r="J130" s="287">
        <f>F130</f>
        <v/>
      </c>
      <c r="K130" s="343">
        <f>IFERROR(INDEX(INDIRECT("Ans" &amp; E130 &amp; "TBL"), MATCH(J130, INDEX(INDIRECT("Ans" &amp; E130 &amp; "TBL"), 0, 1), 0), 2), 0)</f>
        <v/>
      </c>
      <c r="L130" s="358">
        <f>IFERROR(AVERAGE(K130,K134),0)</f>
        <v/>
      </c>
      <c r="M130" s="625">
        <f>SUM(L130:L132)</f>
        <v/>
      </c>
      <c r="N130" s="287">
        <f>J130</f>
        <v/>
      </c>
      <c r="O130" s="341">
        <f>IFERROR(INDEX(INDIRECT("Ans" &amp; E130 &amp; "TBL"), MATCH(N130, INDEX(INDIRECT("Ans" &amp; E130 &amp; "TBL"), 0, 1), 0), 2), 0)</f>
        <v/>
      </c>
      <c r="P130" s="358">
        <f>IFERROR(AVERAGE(O130,O134),0)</f>
        <v/>
      </c>
      <c r="Q130" s="625">
        <f>SUM(P130:P132)</f>
        <v/>
      </c>
      <c r="R130" s="287">
        <f>N130</f>
        <v/>
      </c>
      <c r="S130" s="135">
        <f>IFERROR(INDEX(INDIRECT("Ans" &amp; E130 &amp; "TBL"), MATCH(R130, INDEX(INDIRECT("Ans" &amp; E130 &amp; "TBL"), 0, 1), 0), 2), 0)</f>
        <v/>
      </c>
      <c r="T130" s="359">
        <f>IFERROR(AVERAGE(S130,S134),0)</f>
        <v/>
      </c>
      <c r="U130" s="625">
        <f>SUM(T130:T132)</f>
        <v/>
      </c>
      <c r="V130" s="287">
        <f>R130</f>
        <v/>
      </c>
      <c r="W130" s="343">
        <f>IFERROR(INDEX(INDIRECT("Ans" &amp; E130 &amp; "TBL"), MATCH(V130, INDEX(INDIRECT("Ans" &amp; E130 &amp; "TBL"), 0, 1), 0), 2), 0)</f>
        <v/>
      </c>
      <c r="X130" s="358">
        <f>IFERROR(AVERAGE(W130,W134),0)</f>
        <v/>
      </c>
      <c r="Y130" s="625">
        <f>SUM(X130:X132)</f>
        <v/>
      </c>
      <c r="Z130" s="625">
        <f>SUM(Y130:Y132)</f>
        <v/>
      </c>
    </row>
    <row r="131" ht="28.15" customHeight="1" s="721">
      <c r="A131" s="513">
        <f>Interview!A192</f>
        <v/>
      </c>
      <c r="B131" s="788" t="n"/>
      <c r="C131" s="252">
        <f>INDEX('imp-questions'!E:E, MATCH(A131, 'imp-questions'!A:A, 0))</f>
        <v/>
      </c>
      <c r="D131" s="300">
        <f>INDEX('imp-questions'!F:F, MATCH(A131, 'imp-questions'!A:A, 0))</f>
        <v/>
      </c>
      <c r="E131" s="329">
        <f>CHAR(65+INDEX('imp-questions'!H:H, MATCH(A131, 'imp-questions'!A:A, 0)))</f>
        <v/>
      </c>
      <c r="F131" s="287">
        <f>IF(ISBLANK(Interview!F192),"",Interview!F192)</f>
        <v/>
      </c>
      <c r="G131" s="346">
        <f>IFERROR(INDEX(INDIRECT("Ans" &amp; E131 &amp; "TBL"), MATCH(F131, INDEX(INDIRECT("Ans" &amp; E131 &amp; "TBL"), 0, 1), 0), 2), 0)</f>
        <v/>
      </c>
      <c r="H131" s="360">
        <f>IFERROR(AVERAGE(G131,G135),0)</f>
        <v/>
      </c>
      <c r="I131" s="792" t="n"/>
      <c r="J131" s="287">
        <f>F131</f>
        <v/>
      </c>
      <c r="K131" s="346">
        <f>IFERROR(INDEX(INDIRECT("Ans" &amp; E131 &amp; "TBL"), MATCH(J131, INDEX(INDIRECT("Ans" &amp; E131 &amp; "TBL"), 0, 1), 0), 2), 0)</f>
        <v/>
      </c>
      <c r="L131" s="360">
        <f>IFERROR(AVERAGE(K131,K135),0)</f>
        <v/>
      </c>
      <c r="M131" s="792" t="n"/>
      <c r="N131" s="287">
        <f>J131</f>
        <v/>
      </c>
      <c r="O131" s="344">
        <f>IFERROR(INDEX(INDIRECT("Ans" &amp; E131 &amp; "TBL"), MATCH(N131, INDEX(INDIRECT("Ans" &amp; E131 &amp; "TBL"), 0, 1), 0), 2), 0)</f>
        <v/>
      </c>
      <c r="P131" s="360">
        <f>IFERROR(AVERAGE(O131,O135),0)</f>
        <v/>
      </c>
      <c r="Q131" s="792" t="n"/>
      <c r="R131" s="287">
        <f>N131</f>
        <v/>
      </c>
      <c r="S131" s="135">
        <f>IFERROR(INDEX(INDIRECT("Ans" &amp; E131 &amp; "TBL"), MATCH(R131, INDEX(INDIRECT("Ans" &amp; E131 &amp; "TBL"), 0, 1), 0), 2), 0)</f>
        <v/>
      </c>
      <c r="T131" s="361">
        <f>IFERROR(AVERAGE(S131,S135),0)</f>
        <v/>
      </c>
      <c r="U131" s="792" t="n"/>
      <c r="V131" s="287">
        <f>R131</f>
        <v/>
      </c>
      <c r="W131" s="346">
        <f>IFERROR(INDEX(INDIRECT("Ans" &amp; E131 &amp; "TBL"), MATCH(V131, INDEX(INDIRECT("Ans" &amp; E131 &amp; "TBL"), 0, 1), 0), 2), 0)</f>
        <v/>
      </c>
      <c r="X131" s="360">
        <f>IFERROR(AVERAGE(W131,W135),0)</f>
        <v/>
      </c>
      <c r="Y131" s="792" t="n"/>
      <c r="Z131" s="792" t="n"/>
    </row>
    <row r="132" ht="28.15" customHeight="1" s="721">
      <c r="A132" s="513">
        <f>Interview!A194</f>
        <v/>
      </c>
      <c r="B132" s="797" t="n"/>
      <c r="C132" s="252">
        <f>INDEX('imp-questions'!E:E, MATCH(A132, 'imp-questions'!A:A, 0))</f>
        <v/>
      </c>
      <c r="D132" s="296">
        <f>INDEX('imp-questions'!F:F, MATCH(A132, 'imp-questions'!A:A, 0))</f>
        <v/>
      </c>
      <c r="E132" s="329">
        <f>CHAR(65+INDEX('imp-questions'!H:H, MATCH(A132, 'imp-questions'!A:A, 0)))</f>
        <v/>
      </c>
      <c r="F132" s="287">
        <f>IF(ISBLANK(Interview!F194),"",Interview!F194)</f>
        <v/>
      </c>
      <c r="G132" s="349">
        <f>IFERROR(INDEX(INDIRECT("Ans" &amp; E132 &amp; "TBL"), MATCH(F132, INDEX(INDIRECT("Ans" &amp; E132 &amp; "TBL"), 0, 1), 0), 2), 0)</f>
        <v/>
      </c>
      <c r="H132" s="364">
        <f>IFERROR(AVERAGE(G132,G136),0)</f>
        <v/>
      </c>
      <c r="I132" s="792" t="n"/>
      <c r="J132" s="287">
        <f>F132</f>
        <v/>
      </c>
      <c r="K132" s="349">
        <f>IFERROR(INDEX(INDIRECT("Ans" &amp; E132 &amp; "TBL"), MATCH(J132, INDEX(INDIRECT("Ans" &amp; E132 &amp; "TBL"), 0, 1), 0), 2), 0)</f>
        <v/>
      </c>
      <c r="L132" s="364">
        <f>IFERROR(AVERAGE(K132,K136),0)</f>
        <v/>
      </c>
      <c r="M132" s="792" t="n"/>
      <c r="N132" s="287">
        <f>J132</f>
        <v/>
      </c>
      <c r="O132" s="347">
        <f>IFERROR(INDEX(INDIRECT("Ans" &amp; E132 &amp; "TBL"), MATCH(N132, INDEX(INDIRECT("Ans" &amp; E132 &amp; "TBL"), 0, 1), 0), 2), 0)</f>
        <v/>
      </c>
      <c r="P132" s="364">
        <f>IFERROR(AVERAGE(O132,O136),0)</f>
        <v/>
      </c>
      <c r="Q132" s="792" t="n"/>
      <c r="R132" s="287">
        <f>N132</f>
        <v/>
      </c>
      <c r="S132" s="135">
        <f>IFERROR(INDEX(INDIRECT("Ans" &amp; E132 &amp; "TBL"), MATCH(R132, INDEX(INDIRECT("Ans" &amp; E132 &amp; "TBL"), 0, 1), 0), 2), 0)</f>
        <v/>
      </c>
      <c r="T132" s="365">
        <f>IFERROR(AVERAGE(S132,S136),0)</f>
        <v/>
      </c>
      <c r="U132" s="792" t="n"/>
      <c r="V132" s="287">
        <f>R132</f>
        <v/>
      </c>
      <c r="W132" s="349">
        <f>IFERROR(INDEX(INDIRECT("Ans" &amp; E132 &amp; "TBL"), MATCH(V132, INDEX(INDIRECT("Ans" &amp; E132 &amp; "TBL"), 0, 1), 0), 2), 0)</f>
        <v/>
      </c>
      <c r="X132" s="364">
        <f>IFERROR(AVERAGE(W132,W136),0)</f>
        <v/>
      </c>
      <c r="Y132" s="792" t="n"/>
      <c r="Z132" s="792" t="n"/>
    </row>
    <row r="133" ht="12.95" customHeight="1" s="721">
      <c r="B133" s="242" t="n"/>
      <c r="C133" s="236" t="n"/>
      <c r="D133" s="125" t="n"/>
      <c r="E133" s="153" t="n"/>
      <c r="F133" s="125" t="n"/>
      <c r="G133" s="153" t="n"/>
      <c r="H133" s="153" t="n"/>
      <c r="I133" s="792" t="n"/>
      <c r="J133" s="125" t="n"/>
      <c r="K133" s="153" t="n"/>
      <c r="L133" s="153" t="n"/>
      <c r="M133" s="792" t="n"/>
      <c r="N133" s="125" t="n"/>
      <c r="O133" s="153" t="n"/>
      <c r="P133" s="153" t="n"/>
      <c r="Q133" s="792" t="n"/>
      <c r="R133" s="125" t="n"/>
      <c r="S133" s="153" t="n"/>
      <c r="T133" s="153" t="n"/>
      <c r="U133" s="792" t="n"/>
      <c r="V133" s="125" t="n"/>
      <c r="W133" s="153" t="n"/>
      <c r="X133" s="153" t="n"/>
      <c r="Y133" s="792" t="n"/>
      <c r="Z133" s="792" t="n"/>
    </row>
    <row r="134" ht="28.15" customHeight="1" s="721">
      <c r="A134" s="513">
        <f>Interview!A197</f>
        <v/>
      </c>
      <c r="B134" s="674">
        <f>INDEX('imp-questions'!D:D, MATCH(A134, 'imp-questions'!A:A, 0))</f>
        <v/>
      </c>
      <c r="C134" s="252">
        <f>INDEX('imp-questions'!E:E, MATCH(A134, 'imp-questions'!A:A, 0))</f>
        <v/>
      </c>
      <c r="D134" s="300">
        <f>INDEX('imp-questions'!F:F, MATCH(A134, 'imp-questions'!A:A, 0))</f>
        <v/>
      </c>
      <c r="E134" s="329">
        <f>CHAR(65+INDEX('imp-questions'!H:H, MATCH(A134, 'imp-questions'!A:A, 0)))</f>
        <v/>
      </c>
      <c r="F134" s="287">
        <f>IF(ISBLANK(Interview!F197),"",Interview!F197)</f>
        <v/>
      </c>
      <c r="G134" s="343">
        <f>IFERROR(INDEX(INDIRECT("Ans" &amp; E134 &amp; "TBL"), MATCH(F134, INDEX(INDIRECT("Ans" &amp; E134 &amp; "TBL"), 0, 1), 0), 2), 0)</f>
        <v/>
      </c>
      <c r="H134" s="342" t="n"/>
      <c r="I134" s="792" t="n"/>
      <c r="J134" s="287">
        <f>F134</f>
        <v/>
      </c>
      <c r="K134" s="343">
        <f>IFERROR(INDEX(INDIRECT("Ans" &amp; E134 &amp; "TBL"), MATCH(J134, INDEX(INDIRECT("Ans" &amp; E134 &amp; "TBL"), 0, 1), 0), 2), 0)</f>
        <v/>
      </c>
      <c r="L134" s="342" t="n"/>
      <c r="M134" s="792" t="n"/>
      <c r="N134" s="287">
        <f>J134</f>
        <v/>
      </c>
      <c r="O134" s="341">
        <f>IFERROR(INDEX(INDIRECT("Ans" &amp; E134 &amp; "TBL"), MATCH(N134, INDEX(INDIRECT("Ans" &amp; E134 &amp; "TBL"), 0, 1), 0), 2), 0)</f>
        <v/>
      </c>
      <c r="P134" s="342" t="n"/>
      <c r="Q134" s="792" t="n"/>
      <c r="R134" s="287">
        <f>N134</f>
        <v/>
      </c>
      <c r="S134" s="135">
        <f>IFERROR(INDEX(INDIRECT("Ans" &amp; E134 &amp; "TBL"), MATCH(R134, INDEX(INDIRECT("Ans" &amp; E134 &amp; "TBL"), 0, 1), 0), 2), 0)</f>
        <v/>
      </c>
      <c r="T134" s="326" t="n"/>
      <c r="U134" s="792" t="n"/>
      <c r="V134" s="287">
        <f>R134</f>
        <v/>
      </c>
      <c r="W134" s="343">
        <f>IFERROR(INDEX(INDIRECT("Ans" &amp; E134 &amp; "TBL"), MATCH(V134, INDEX(INDIRECT("Ans" &amp; E134 &amp; "TBL"), 0, 1), 0), 2), 0)</f>
        <v/>
      </c>
      <c r="X134" s="342" t="n"/>
      <c r="Y134" s="792" t="n"/>
      <c r="Z134" s="792" t="n"/>
    </row>
    <row r="135" ht="28.15" customHeight="1" s="721">
      <c r="A135" s="513">
        <f>Interview!A199</f>
        <v/>
      </c>
      <c r="B135" s="788" t="n"/>
      <c r="C135" s="252">
        <f>INDEX('imp-questions'!E:E, MATCH(A135, 'imp-questions'!A:A, 0))</f>
        <v/>
      </c>
      <c r="D135" s="300">
        <f>INDEX('imp-questions'!F:F, MATCH(A135, 'imp-questions'!A:A, 0))</f>
        <v/>
      </c>
      <c r="E135" s="329">
        <f>CHAR(65+INDEX('imp-questions'!H:H, MATCH(A135, 'imp-questions'!A:A, 0)))</f>
        <v/>
      </c>
      <c r="F135" s="297">
        <f>IF(ISBLANK(Interview!F199),"",Interview!F199)</f>
        <v/>
      </c>
      <c r="G135" s="346">
        <f>IFERROR(INDEX(INDIRECT("Ans" &amp; E135 &amp; "TBL"), MATCH(F135, INDEX(INDIRECT("Ans" &amp; E135 &amp; "TBL"), 0, 1), 0), 2), 0)</f>
        <v/>
      </c>
      <c r="H135" s="345" t="n"/>
      <c r="I135" s="792" t="n"/>
      <c r="J135" s="287">
        <f>F135</f>
        <v/>
      </c>
      <c r="K135" s="346">
        <f>IFERROR(INDEX(INDIRECT("Ans" &amp; E135 &amp; "TBL"), MATCH(J135, INDEX(INDIRECT("Ans" &amp; E135 &amp; "TBL"), 0, 1), 0), 2), 0)</f>
        <v/>
      </c>
      <c r="L135" s="345" t="n"/>
      <c r="M135" s="792" t="n"/>
      <c r="N135" s="287">
        <f>J135</f>
        <v/>
      </c>
      <c r="O135" s="344">
        <f>IFERROR(INDEX(INDIRECT("Ans" &amp; E135 &amp; "TBL"), MATCH(N135, INDEX(INDIRECT("Ans" &amp; E135 &amp; "TBL"), 0, 1), 0), 2), 0)</f>
        <v/>
      </c>
      <c r="P135" s="345" t="n"/>
      <c r="Q135" s="792" t="n"/>
      <c r="R135" s="287">
        <f>N135</f>
        <v/>
      </c>
      <c r="S135" s="135">
        <f>IFERROR(INDEX(INDIRECT("Ans" &amp; E135 &amp; "TBL"), MATCH(R135, INDEX(INDIRECT("Ans" &amp; E135 &amp; "TBL"), 0, 1), 0), 2), 0)</f>
        <v/>
      </c>
      <c r="T135" s="309" t="n"/>
      <c r="U135" s="792" t="n"/>
      <c r="V135" s="287">
        <f>R135</f>
        <v/>
      </c>
      <c r="W135" s="346">
        <f>IFERROR(INDEX(INDIRECT("Ans" &amp; E135 &amp; "TBL"), MATCH(V135, INDEX(INDIRECT("Ans" &amp; E135 &amp; "TBL"), 0, 1), 0), 2), 0)</f>
        <v/>
      </c>
      <c r="X135" s="345" t="n"/>
      <c r="Y135" s="792" t="n"/>
      <c r="Z135" s="792" t="n"/>
    </row>
    <row r="136" ht="28.15" customHeight="1" s="721">
      <c r="A136" s="513">
        <f>Interview!A201</f>
        <v/>
      </c>
      <c r="B136" s="788" t="n"/>
      <c r="C136" s="252">
        <f>INDEX('imp-questions'!E:E, MATCH(A136, 'imp-questions'!A:A, 0))</f>
        <v/>
      </c>
      <c r="D136" s="296">
        <f>INDEX('imp-questions'!F:F, MATCH(A136, 'imp-questions'!A:A, 0))</f>
        <v/>
      </c>
      <c r="E136" s="329">
        <f>CHAR(65+INDEX('imp-questions'!H:H, MATCH(A136, 'imp-questions'!A:A, 0)))</f>
        <v/>
      </c>
      <c r="F136" s="297">
        <f>IF(ISBLANK(Interview!F201),"",Interview!F201)</f>
        <v/>
      </c>
      <c r="G136" s="349">
        <f>IFERROR(INDEX(INDIRECT("Ans" &amp; E136 &amp; "TBL"), MATCH(F136, INDEX(INDIRECT("Ans" &amp; E136 &amp; "TBL"), 0, 1), 0), 2), 0)</f>
        <v/>
      </c>
      <c r="H136" s="348" t="n"/>
      <c r="I136" s="793" t="n"/>
      <c r="J136" s="287">
        <f>F136</f>
        <v/>
      </c>
      <c r="K136" s="349">
        <f>IFERROR(INDEX(INDIRECT("Ans" &amp; E136 &amp; "TBL"), MATCH(J136, INDEX(INDIRECT("Ans" &amp; E136 &amp; "TBL"), 0, 1), 0), 2), 0)</f>
        <v/>
      </c>
      <c r="L136" s="348" t="n"/>
      <c r="M136" s="793" t="n"/>
      <c r="N136" s="287">
        <f>J136</f>
        <v/>
      </c>
      <c r="O136" s="347">
        <f>IFERROR(INDEX(INDIRECT("Ans" &amp; E136 &amp; "TBL"), MATCH(N136, INDEX(INDIRECT("Ans" &amp; E136 &amp; "TBL"), 0, 1), 0), 2), 0)</f>
        <v/>
      </c>
      <c r="P136" s="348" t="n"/>
      <c r="Q136" s="793" t="n"/>
      <c r="R136" s="287">
        <f>N136</f>
        <v/>
      </c>
      <c r="S136" s="135">
        <f>IFERROR(INDEX(INDIRECT("Ans" &amp; E136 &amp; "TBL"), MATCH(R136, INDEX(INDIRECT("Ans" &amp; E136 &amp; "TBL"), 0, 1), 0), 2), 0)</f>
        <v/>
      </c>
      <c r="T136" s="312" t="n"/>
      <c r="U136" s="793" t="n"/>
      <c r="V136" s="287">
        <f>R136</f>
        <v/>
      </c>
      <c r="W136" s="349">
        <f>IFERROR(INDEX(INDIRECT("Ans" &amp; E136 &amp; "TBL"), MATCH(V136, INDEX(INDIRECT("Ans" &amp; E136 &amp; "TBL"), 0, 1), 0), 2), 0)</f>
        <v/>
      </c>
      <c r="X136" s="348" t="n"/>
      <c r="Y136" s="793" t="n"/>
      <c r="Z136" s="793" t="n"/>
    </row>
    <row r="137" ht="12.95" customHeight="1" s="721">
      <c r="B137" s="242" t="n"/>
      <c r="C137" s="236" t="n"/>
      <c r="D137" s="125" t="n"/>
      <c r="E137" s="125" t="n"/>
      <c r="F137" s="125" t="n"/>
      <c r="G137" s="125" t="n"/>
      <c r="H137" s="125" t="n"/>
      <c r="I137" s="125" t="n"/>
      <c r="J137" s="125" t="n"/>
      <c r="K137" s="125" t="n"/>
      <c r="L137" s="125" t="n"/>
      <c r="M137" s="125" t="n"/>
      <c r="N137" s="125" t="n"/>
      <c r="O137" s="125" t="n"/>
      <c r="P137" s="125" t="n"/>
      <c r="Q137" s="125" t="n"/>
      <c r="R137" s="125" t="n"/>
      <c r="S137" s="313" t="n"/>
      <c r="T137" s="125" t="n"/>
      <c r="U137" s="125" t="n"/>
      <c r="V137" s="125" t="n"/>
      <c r="W137" s="125" t="n"/>
      <c r="X137" s="125" t="n"/>
      <c r="Y137" s="125" t="n"/>
      <c r="Z137" s="125" t="n"/>
    </row>
    <row r="138" ht="16.15" customHeight="1" s="721">
      <c r="B138" s="250" t="inlineStr">
        <is>
          <t>Stream</t>
        </is>
      </c>
      <c r="C138" s="418" t="inlineStr">
        <is>
          <t>Level</t>
        </is>
      </c>
      <c r="D138" s="253" t="inlineStr">
        <is>
          <t>Environment Management</t>
        </is>
      </c>
      <c r="E138" s="409" t="n"/>
      <c r="F138" s="410" t="inlineStr">
        <is>
          <t>Answer</t>
        </is>
      </c>
      <c r="G138" s="411" t="n"/>
      <c r="H138" s="412" t="n"/>
      <c r="I138" s="408" t="inlineStr">
        <is>
          <t>Rating</t>
        </is>
      </c>
      <c r="J138" s="410" t="inlineStr">
        <is>
          <t>Answer</t>
        </is>
      </c>
      <c r="K138" s="411" t="n"/>
      <c r="L138" s="412" t="n"/>
      <c r="M138" s="408" t="inlineStr">
        <is>
          <t>Rating</t>
        </is>
      </c>
      <c r="N138" s="410" t="inlineStr">
        <is>
          <t>Answer</t>
        </is>
      </c>
      <c r="O138" s="411" t="n"/>
      <c r="P138" s="412" t="n"/>
      <c r="Q138" s="408" t="inlineStr">
        <is>
          <t>Rating</t>
        </is>
      </c>
      <c r="R138" s="410" t="inlineStr">
        <is>
          <t>Answer</t>
        </is>
      </c>
      <c r="S138" s="411" t="n"/>
      <c r="T138" s="412" t="n"/>
      <c r="U138" s="408" t="inlineStr">
        <is>
          <t>Rating</t>
        </is>
      </c>
      <c r="V138" s="410" t="inlineStr">
        <is>
          <t>Answer</t>
        </is>
      </c>
      <c r="W138" s="411" t="n"/>
      <c r="X138" s="412" t="n"/>
      <c r="Y138" s="408" t="inlineStr">
        <is>
          <t>Rating</t>
        </is>
      </c>
      <c r="Z138" s="408" t="inlineStr">
        <is>
          <t>Gap vs Current</t>
        </is>
      </c>
    </row>
    <row r="139" ht="28.15" customHeight="1" s="721">
      <c r="A139" s="513">
        <f>Interview!A204</f>
        <v/>
      </c>
      <c r="B139" s="671">
        <f>INDEX('imp-questions'!D:D, MATCH(A139, 'imp-questions'!A:A, 0))</f>
        <v/>
      </c>
      <c r="C139" s="252">
        <f>INDEX('imp-questions'!E:E, MATCH(A139, 'imp-questions'!A:A, 0))</f>
        <v/>
      </c>
      <c r="D139" s="300">
        <f>INDEX('imp-questions'!F:F, MATCH(A139, 'imp-questions'!A:A, 0))</f>
        <v/>
      </c>
      <c r="E139" s="329">
        <f>CHAR(65+INDEX('imp-questions'!H:H, MATCH(A139, 'imp-questions'!A:A, 0)))</f>
        <v/>
      </c>
      <c r="F139" s="287">
        <f>IF(ISBLANK(Interview!F204),"",Interview!F204)</f>
        <v/>
      </c>
      <c r="G139" s="343">
        <f>IFERROR(INDEX(INDIRECT("Ans" &amp; E139 &amp; "TBL"), MATCH(F139, INDEX(INDIRECT("Ans" &amp; E139 &amp; "TBL"), 0, 1), 0), 2), 0)</f>
        <v/>
      </c>
      <c r="H139" s="358">
        <f>IFERROR(AVERAGE(G139,G143),0)</f>
        <v/>
      </c>
      <c r="I139" s="625">
        <f>SUM(H139:H141)</f>
        <v/>
      </c>
      <c r="J139" s="287">
        <f>F139</f>
        <v/>
      </c>
      <c r="K139" s="343">
        <f>IFERROR(INDEX(INDIRECT("Ans" &amp; E139 &amp; "TBL"), MATCH(J139, INDEX(INDIRECT("Ans" &amp; E139 &amp; "TBL"), 0, 1), 0), 2), 0)</f>
        <v/>
      </c>
      <c r="L139" s="358">
        <f>IFERROR(AVERAGE(K139,K143),0)</f>
        <v/>
      </c>
      <c r="M139" s="625">
        <f>SUM(L139:L141)</f>
        <v/>
      </c>
      <c r="N139" s="287">
        <f>J139</f>
        <v/>
      </c>
      <c r="O139" s="341">
        <f>IFERROR(INDEX(INDIRECT("Ans" &amp; E139 &amp; "TBL"), MATCH(N139, INDEX(INDIRECT("Ans" &amp; E139 &amp; "TBL"), 0, 1), 0), 2), 0)</f>
        <v/>
      </c>
      <c r="P139" s="358">
        <f>IFERROR(AVERAGE(O139,O143),0)</f>
        <v/>
      </c>
      <c r="Q139" s="625">
        <f>SUM(P139:P141)</f>
        <v/>
      </c>
      <c r="R139" s="287">
        <f>N139</f>
        <v/>
      </c>
      <c r="S139" s="135">
        <f>IFERROR(INDEX(INDIRECT("Ans" &amp; E139 &amp; "TBL"), MATCH(R139, INDEX(INDIRECT("Ans" &amp; E139 &amp; "TBL"), 0, 1), 0), 2), 0)</f>
        <v/>
      </c>
      <c r="T139" s="359">
        <f>IFERROR(AVERAGE(S139,S143),0)</f>
        <v/>
      </c>
      <c r="U139" s="625">
        <f>SUM(T139:T141)</f>
        <v/>
      </c>
      <c r="V139" s="287">
        <f>R139</f>
        <v/>
      </c>
      <c r="W139" s="343">
        <f>IFERROR(INDEX(INDIRECT("Ans" &amp; E139 &amp; "TBL"), MATCH(V139, INDEX(INDIRECT("Ans" &amp; E139 &amp; "TBL"), 0, 1), 0), 2), 0)</f>
        <v/>
      </c>
      <c r="X139" s="358">
        <f>IFERROR(AVERAGE(W139,W143),0)</f>
        <v/>
      </c>
      <c r="Y139" s="625">
        <f>SUM(X139:X141)</f>
        <v/>
      </c>
      <c r="Z139" s="625">
        <f>SUM(Y139:Y141)</f>
        <v/>
      </c>
    </row>
    <row r="140" ht="28.15" customHeight="1" s="721">
      <c r="A140" s="513">
        <f>Interview!A206</f>
        <v/>
      </c>
      <c r="B140" s="788" t="n"/>
      <c r="C140" s="252">
        <f>INDEX('imp-questions'!E:E, MATCH(A140, 'imp-questions'!A:A, 0))</f>
        <v/>
      </c>
      <c r="D140" s="300">
        <f>INDEX('imp-questions'!F:F, MATCH(A140, 'imp-questions'!A:A, 0))</f>
        <v/>
      </c>
      <c r="E140" s="329">
        <f>CHAR(65+INDEX('imp-questions'!H:H, MATCH(A140, 'imp-questions'!A:A, 0)))</f>
        <v/>
      </c>
      <c r="F140" s="508">
        <f>IF(ISBLANK(Interview!F206),"",Interview!F206)</f>
        <v/>
      </c>
      <c r="G140" s="346">
        <f>IFERROR(INDEX(INDIRECT("Ans" &amp; E140 &amp; "TBL"), MATCH(F140, INDEX(INDIRECT("Ans" &amp; E140 &amp; "TBL"), 0, 1), 0), 2), 0)</f>
        <v/>
      </c>
      <c r="H140" s="360">
        <f>IFERROR(AVERAGE(G140,G144),0)</f>
        <v/>
      </c>
      <c r="I140" s="792" t="n"/>
      <c r="J140" s="287">
        <f>F140</f>
        <v/>
      </c>
      <c r="K140" s="346">
        <f>IFERROR(INDEX(INDIRECT("Ans" &amp; E140 &amp; "TBL"), MATCH(J140, INDEX(INDIRECT("Ans" &amp; E140 &amp; "TBL"), 0, 1), 0), 2), 0)</f>
        <v/>
      </c>
      <c r="L140" s="360">
        <f>IFERROR(AVERAGE(K140,K144),0)</f>
        <v/>
      </c>
      <c r="M140" s="792" t="n"/>
      <c r="N140" s="287">
        <f>J140</f>
        <v/>
      </c>
      <c r="O140" s="344">
        <f>IFERROR(INDEX(INDIRECT("Ans" &amp; E140 &amp; "TBL"), MATCH(N140, INDEX(INDIRECT("Ans" &amp; E140 &amp; "TBL"), 0, 1), 0), 2), 0)</f>
        <v/>
      </c>
      <c r="P140" s="360">
        <f>IFERROR(AVERAGE(O140,O144),0)</f>
        <v/>
      </c>
      <c r="Q140" s="792" t="n"/>
      <c r="R140" s="287">
        <f>N140</f>
        <v/>
      </c>
      <c r="S140" s="135">
        <f>IFERROR(INDEX(INDIRECT("Ans" &amp; E140 &amp; "TBL"), MATCH(R140, INDEX(INDIRECT("Ans" &amp; E140 &amp; "TBL"), 0, 1), 0), 2), 0)</f>
        <v/>
      </c>
      <c r="T140" s="361">
        <f>IFERROR(AVERAGE(S140,S144),0)</f>
        <v/>
      </c>
      <c r="U140" s="792" t="n"/>
      <c r="V140" s="287">
        <f>R140</f>
        <v/>
      </c>
      <c r="W140" s="346">
        <f>IFERROR(INDEX(INDIRECT("Ans" &amp; E140 &amp; "TBL"), MATCH(V140, INDEX(INDIRECT("Ans" &amp; E140 &amp; "TBL"), 0, 1), 0), 2), 0)</f>
        <v/>
      </c>
      <c r="X140" s="360">
        <f>IFERROR(AVERAGE(W140,W144),0)</f>
        <v/>
      </c>
      <c r="Y140" s="792" t="n"/>
      <c r="Z140" s="792" t="n"/>
    </row>
    <row r="141" ht="28.15" customHeight="1" s="721">
      <c r="A141" s="513">
        <f>Interview!A208</f>
        <v/>
      </c>
      <c r="B141" s="797" t="n"/>
      <c r="C141" s="252">
        <f>INDEX('imp-questions'!E:E, MATCH(A141, 'imp-questions'!A:A, 0))</f>
        <v/>
      </c>
      <c r="D141" s="296">
        <f>INDEX('imp-questions'!F:F, MATCH(A141, 'imp-questions'!A:A, 0))</f>
        <v/>
      </c>
      <c r="E141" s="329">
        <f>CHAR(65+INDEX('imp-questions'!H:H, MATCH(A141, 'imp-questions'!A:A, 0)))</f>
        <v/>
      </c>
      <c r="F141" s="287">
        <f>IF(ISBLANK(Interview!F208),"",Interview!F208)</f>
        <v/>
      </c>
      <c r="G141" s="349">
        <f>IFERROR(INDEX(INDIRECT("Ans" &amp; E141 &amp; "TBL"), MATCH(F141, INDEX(INDIRECT("Ans" &amp; E141 &amp; "TBL"), 0, 1), 0), 2), 0)</f>
        <v/>
      </c>
      <c r="H141" s="364">
        <f>IFERROR(AVERAGE(G141,G145),0)</f>
        <v/>
      </c>
      <c r="I141" s="792" t="n"/>
      <c r="J141" s="287">
        <f>F141</f>
        <v/>
      </c>
      <c r="K141" s="349">
        <f>IFERROR(INDEX(INDIRECT("Ans" &amp; E141 &amp; "TBL"), MATCH(J141, INDEX(INDIRECT("Ans" &amp; E141 &amp; "TBL"), 0, 1), 0), 2), 0)</f>
        <v/>
      </c>
      <c r="L141" s="364">
        <f>IFERROR(AVERAGE(K141,K145),0)</f>
        <v/>
      </c>
      <c r="M141" s="792" t="n"/>
      <c r="N141" s="287">
        <f>J141</f>
        <v/>
      </c>
      <c r="O141" s="347">
        <f>IFERROR(INDEX(INDIRECT("Ans" &amp; E141 &amp; "TBL"), MATCH(N141, INDEX(INDIRECT("Ans" &amp; E141 &amp; "TBL"), 0, 1), 0), 2), 0)</f>
        <v/>
      </c>
      <c r="P141" s="364">
        <f>IFERROR(AVERAGE(O141,O145),0)</f>
        <v/>
      </c>
      <c r="Q141" s="792" t="n"/>
      <c r="R141" s="287">
        <f>N141</f>
        <v/>
      </c>
      <c r="S141" s="135">
        <f>IFERROR(INDEX(INDIRECT("Ans" &amp; E141 &amp; "TBL"), MATCH(R141, INDEX(INDIRECT("Ans" &amp; E141 &amp; "TBL"), 0, 1), 0), 2), 0)</f>
        <v/>
      </c>
      <c r="T141" s="365">
        <f>IFERROR(AVERAGE(S141,S145),0)</f>
        <v/>
      </c>
      <c r="U141" s="792" t="n"/>
      <c r="V141" s="287">
        <f>R141</f>
        <v/>
      </c>
      <c r="W141" s="349">
        <f>IFERROR(INDEX(INDIRECT("Ans" &amp; E141 &amp; "TBL"), MATCH(V141, INDEX(INDIRECT("Ans" &amp; E141 &amp; "TBL"), 0, 1), 0), 2), 0)</f>
        <v/>
      </c>
      <c r="X141" s="364">
        <f>IFERROR(AVERAGE(W141,W145),0)</f>
        <v/>
      </c>
      <c r="Y141" s="792" t="n"/>
      <c r="Z141" s="792" t="n"/>
    </row>
    <row r="142" ht="12.95" customHeight="1" s="721">
      <c r="B142" s="242" t="n"/>
      <c r="C142" s="236" t="n"/>
      <c r="D142" s="125" t="n"/>
      <c r="E142" s="153" t="n"/>
      <c r="F142" s="125" t="n"/>
      <c r="G142" s="153" t="n"/>
      <c r="H142" s="153" t="n"/>
      <c r="I142" s="792" t="n"/>
      <c r="J142" s="125" t="n"/>
      <c r="K142" s="153" t="n"/>
      <c r="L142" s="153" t="n"/>
      <c r="M142" s="792" t="n"/>
      <c r="N142" s="125" t="n"/>
      <c r="O142" s="153" t="n"/>
      <c r="P142" s="153" t="n"/>
      <c r="Q142" s="792" t="n"/>
      <c r="R142" s="125" t="n"/>
      <c r="S142" s="153" t="n"/>
      <c r="T142" s="153" t="n"/>
      <c r="U142" s="792" t="n"/>
      <c r="V142" s="125" t="n"/>
      <c r="W142" s="153" t="n"/>
      <c r="X142" s="153" t="n"/>
      <c r="Y142" s="792" t="n"/>
      <c r="Z142" s="792" t="n"/>
    </row>
    <row r="143" ht="28.15" customHeight="1" s="721">
      <c r="A143" s="513">
        <f>Interview!A211</f>
        <v/>
      </c>
      <c r="B143" s="674">
        <f>INDEX('imp-questions'!D:D, MATCH(A143, 'imp-questions'!A:A, 0))</f>
        <v/>
      </c>
      <c r="C143" s="252">
        <f>INDEX('imp-questions'!E:E, MATCH(A143, 'imp-questions'!A:A, 0))</f>
        <v/>
      </c>
      <c r="D143" s="300">
        <f>INDEX('imp-questions'!F:F, MATCH(A143, 'imp-questions'!A:A, 0))</f>
        <v/>
      </c>
      <c r="E143" s="329">
        <f>CHAR(65+INDEX('imp-questions'!H:H, MATCH(A143, 'imp-questions'!A:A, 0)))</f>
        <v/>
      </c>
      <c r="F143" s="287">
        <f>IF(ISBLANK(Interview!F211),"",Interview!F211)</f>
        <v/>
      </c>
      <c r="G143" s="343">
        <f>IFERROR(INDEX(INDIRECT("Ans" &amp; E143 &amp; "TBL"), MATCH(F143, INDEX(INDIRECT("Ans" &amp; E143 &amp; "TBL"), 0, 1), 0), 2), 0)</f>
        <v/>
      </c>
      <c r="H143" s="342" t="n"/>
      <c r="I143" s="792" t="n"/>
      <c r="J143" s="287">
        <f>F143</f>
        <v/>
      </c>
      <c r="K143" s="343">
        <f>IFERROR(INDEX(INDIRECT("Ans" &amp; E143 &amp; "TBL"), MATCH(J143, INDEX(INDIRECT("Ans" &amp; E143 &amp; "TBL"), 0, 1), 0), 2), 0)</f>
        <v/>
      </c>
      <c r="L143" s="342" t="n"/>
      <c r="M143" s="792" t="n"/>
      <c r="N143" s="287">
        <f>J143</f>
        <v/>
      </c>
      <c r="O143" s="343">
        <f>IFERROR(INDEX(INDIRECT("Ans" &amp; E143 &amp; "TBL"), MATCH(N143, INDEX(INDIRECT("Ans" &amp; E143 &amp; "TBL"), 0, 1), 0), 2), 0)</f>
        <v/>
      </c>
      <c r="P143" s="342" t="n"/>
      <c r="Q143" s="792" t="n"/>
      <c r="R143" s="287">
        <f>N143</f>
        <v/>
      </c>
      <c r="S143" s="135">
        <f>IFERROR(INDEX(INDIRECT("Ans" &amp; E143 &amp; "TBL"), MATCH(R143, INDEX(INDIRECT("Ans" &amp; E143 &amp; "TBL"), 0, 1), 0), 2), 0)</f>
        <v/>
      </c>
      <c r="T143" s="326" t="n"/>
      <c r="U143" s="792" t="n"/>
      <c r="V143" s="287">
        <f>R143</f>
        <v/>
      </c>
      <c r="W143" s="343">
        <f>IFERROR(INDEX(INDIRECT("Ans" &amp; E143 &amp; "TBL"), MATCH(V143, INDEX(INDIRECT("Ans" &amp; E143 &amp; "TBL"), 0, 1), 0), 2), 0)</f>
        <v/>
      </c>
      <c r="X143" s="342" t="n"/>
      <c r="Y143" s="792" t="n"/>
      <c r="Z143" s="792" t="n"/>
    </row>
    <row r="144" ht="28.15" customHeight="1" s="721">
      <c r="A144" s="513">
        <f>Interview!A213</f>
        <v/>
      </c>
      <c r="B144" s="788" t="n"/>
      <c r="C144" s="252">
        <f>INDEX('imp-questions'!E:E, MATCH(A144, 'imp-questions'!A:A, 0))</f>
        <v/>
      </c>
      <c r="D144" s="300">
        <f>INDEX('imp-questions'!F:F, MATCH(A144, 'imp-questions'!A:A, 0))</f>
        <v/>
      </c>
      <c r="E144" s="329">
        <f>CHAR(65+INDEX('imp-questions'!H:H, MATCH(A144, 'imp-questions'!A:A, 0)))</f>
        <v/>
      </c>
      <c r="F144" s="297">
        <f>IF(ISBLANK(Interview!F213),"",Interview!F213)</f>
        <v/>
      </c>
      <c r="G144" s="346">
        <f>IFERROR(INDEX(INDIRECT("Ans" &amp; E144 &amp; "TBL"), MATCH(F144, INDEX(INDIRECT("Ans" &amp; E144 &amp; "TBL"), 0, 1), 0), 2), 0)</f>
        <v/>
      </c>
      <c r="H144" s="345" t="n"/>
      <c r="I144" s="792" t="n"/>
      <c r="J144" s="287">
        <f>F144</f>
        <v/>
      </c>
      <c r="K144" s="346">
        <f>IFERROR(INDEX(INDIRECT("Ans" &amp; E144 &amp; "TBL"), MATCH(J144, INDEX(INDIRECT("Ans" &amp; E144 &amp; "TBL"), 0, 1), 0), 2), 0)</f>
        <v/>
      </c>
      <c r="L144" s="345" t="n"/>
      <c r="M144" s="792" t="n"/>
      <c r="N144" s="287">
        <f>J144</f>
        <v/>
      </c>
      <c r="O144" s="346">
        <f>IFERROR(INDEX(INDIRECT("Ans" &amp; E144 &amp; "TBL"), MATCH(N144, INDEX(INDIRECT("Ans" &amp; E144 &amp; "TBL"), 0, 1), 0), 2), 0)</f>
        <v/>
      </c>
      <c r="P144" s="345" t="n"/>
      <c r="Q144" s="792" t="n"/>
      <c r="R144" s="287">
        <f>N144</f>
        <v/>
      </c>
      <c r="S144" s="135">
        <f>IFERROR(INDEX(INDIRECT("Ans" &amp; E144 &amp; "TBL"), MATCH(R144, INDEX(INDIRECT("Ans" &amp; E144 &amp; "TBL"), 0, 1), 0), 2), 0)</f>
        <v/>
      </c>
      <c r="T144" s="309" t="n"/>
      <c r="U144" s="792" t="n"/>
      <c r="V144" s="287">
        <f>R144</f>
        <v/>
      </c>
      <c r="W144" s="346">
        <f>IFERROR(INDEX(INDIRECT("Ans" &amp; E144 &amp; "TBL"), MATCH(V144, INDEX(INDIRECT("Ans" &amp; E144 &amp; "TBL"), 0, 1), 0), 2), 0)</f>
        <v/>
      </c>
      <c r="X144" s="345" t="n"/>
      <c r="Y144" s="792" t="n"/>
      <c r="Z144" s="792" t="n"/>
    </row>
    <row r="145" ht="28.15" customHeight="1" s="721">
      <c r="A145" s="513">
        <f>Interview!A215</f>
        <v/>
      </c>
      <c r="B145" s="788" t="n"/>
      <c r="C145" s="252">
        <f>INDEX('imp-questions'!E:E, MATCH(A145, 'imp-questions'!A:A, 0))</f>
        <v/>
      </c>
      <c r="D145" s="296">
        <f>INDEX('imp-questions'!F:F, MATCH(A145, 'imp-questions'!A:A, 0))</f>
        <v/>
      </c>
      <c r="E145" s="329">
        <f>CHAR(65+INDEX('imp-questions'!H:H, MATCH(A145, 'imp-questions'!A:A, 0)))</f>
        <v/>
      </c>
      <c r="F145" s="297">
        <f>IF(ISBLANK(Interview!F215),"",Interview!F215)</f>
        <v/>
      </c>
      <c r="G145" s="349">
        <f>IFERROR(INDEX(INDIRECT("Ans" &amp; E145 &amp; "TBL"), MATCH(F145, INDEX(INDIRECT("Ans" &amp; E145 &amp; "TBL"), 0, 1), 0), 2), 0)</f>
        <v/>
      </c>
      <c r="H145" s="348" t="n"/>
      <c r="I145" s="793" t="n"/>
      <c r="J145" s="287">
        <f>F145</f>
        <v/>
      </c>
      <c r="K145" s="349">
        <f>IFERROR(INDEX(INDIRECT("Ans" &amp; E145 &amp; "TBL"), MATCH(J145, INDEX(INDIRECT("Ans" &amp; E145 &amp; "TBL"), 0, 1), 0), 2), 0)</f>
        <v/>
      </c>
      <c r="L145" s="348" t="n"/>
      <c r="M145" s="793" t="n"/>
      <c r="N145" s="287">
        <f>J145</f>
        <v/>
      </c>
      <c r="O145" s="349">
        <f>IFERROR(INDEX(INDIRECT("Ans" &amp; E145 &amp; "TBL"), MATCH(N145, INDEX(INDIRECT("Ans" &amp; E145 &amp; "TBL"), 0, 1), 0), 2), 0)</f>
        <v/>
      </c>
      <c r="P145" s="348" t="n"/>
      <c r="Q145" s="793" t="n"/>
      <c r="R145" s="287">
        <f>N145</f>
        <v/>
      </c>
      <c r="S145" s="135">
        <f>IFERROR(INDEX(INDIRECT("Ans" &amp; E145 &amp; "TBL"), MATCH(R145, INDEX(INDIRECT("Ans" &amp; E145 &amp; "TBL"), 0, 1), 0), 2), 0)</f>
        <v/>
      </c>
      <c r="T145" s="312" t="n"/>
      <c r="U145" s="793" t="n"/>
      <c r="V145" s="287">
        <f>R145</f>
        <v/>
      </c>
      <c r="W145" s="349">
        <f>IFERROR(INDEX(INDIRECT("Ans" &amp; E145 &amp; "TBL"), MATCH(V145, INDEX(INDIRECT("Ans" &amp; E145 &amp; "TBL"), 0, 1), 0), 2), 0)</f>
        <v/>
      </c>
      <c r="X145" s="348" t="n"/>
      <c r="Y145" s="793" t="n"/>
      <c r="Z145" s="793" t="n"/>
    </row>
    <row r="146" ht="12.95" customHeight="1" s="721">
      <c r="B146" s="242" t="n"/>
      <c r="C146" s="236" t="n"/>
      <c r="D146" s="125" t="n"/>
      <c r="E146" s="125" t="n"/>
      <c r="F146" s="125" t="n"/>
      <c r="G146" s="125" t="n"/>
      <c r="H146" s="125" t="n"/>
      <c r="I146" s="125" t="n"/>
      <c r="J146" s="125" t="n"/>
      <c r="K146" s="125" t="n"/>
      <c r="L146" s="125" t="n"/>
      <c r="M146" s="125" t="n"/>
      <c r="N146" s="125" t="n"/>
      <c r="O146" s="376" t="n"/>
      <c r="P146" s="376" t="n"/>
      <c r="Q146" s="125" t="n"/>
      <c r="R146" s="125" t="n"/>
      <c r="S146" s="313" t="n"/>
      <c r="T146" s="125" t="n"/>
      <c r="U146" s="125" t="n"/>
      <c r="V146" s="125" t="n"/>
      <c r="W146" s="125" t="n"/>
      <c r="X146" s="125" t="n"/>
      <c r="Y146" s="125" t="n"/>
      <c r="Z146" s="125" t="n"/>
    </row>
    <row r="147" ht="16.15" customHeight="1" s="721">
      <c r="B147" s="250" t="inlineStr">
        <is>
          <t>Stream</t>
        </is>
      </c>
      <c r="C147" s="418" t="inlineStr">
        <is>
          <t>Level</t>
        </is>
      </c>
      <c r="D147" s="253" t="inlineStr">
        <is>
          <t>Operational Management</t>
        </is>
      </c>
      <c r="E147" s="409" t="n"/>
      <c r="F147" s="410" t="inlineStr">
        <is>
          <t>Answer</t>
        </is>
      </c>
      <c r="G147" s="411" t="n"/>
      <c r="H147" s="412" t="n"/>
      <c r="I147" s="408" t="inlineStr">
        <is>
          <t>Rating</t>
        </is>
      </c>
      <c r="J147" s="410" t="inlineStr">
        <is>
          <t>Answer</t>
        </is>
      </c>
      <c r="K147" s="411" t="n"/>
      <c r="L147" s="412" t="n"/>
      <c r="M147" s="408" t="inlineStr">
        <is>
          <t>Rating</t>
        </is>
      </c>
      <c r="N147" s="410" t="inlineStr">
        <is>
          <t>Answer</t>
        </is>
      </c>
      <c r="O147" s="411" t="n"/>
      <c r="P147" s="412" t="n"/>
      <c r="Q147" s="408" t="inlineStr">
        <is>
          <t>Rating</t>
        </is>
      </c>
      <c r="R147" s="410" t="inlineStr">
        <is>
          <t>Answer</t>
        </is>
      </c>
      <c r="S147" s="410" t="n"/>
      <c r="T147" s="413" t="n"/>
      <c r="U147" s="408" t="inlineStr">
        <is>
          <t>Rating</t>
        </is>
      </c>
      <c r="V147" s="410" t="inlineStr">
        <is>
          <t>Answer</t>
        </is>
      </c>
      <c r="W147" s="411" t="n"/>
      <c r="X147" s="412" t="n"/>
      <c r="Y147" s="408" t="inlineStr">
        <is>
          <t>Rating</t>
        </is>
      </c>
      <c r="Z147" s="408" t="inlineStr">
        <is>
          <t>Gap vs Current</t>
        </is>
      </c>
    </row>
    <row r="148" ht="28.15" customHeight="1" s="721">
      <c r="A148" s="513">
        <f>Interview!A218</f>
        <v/>
      </c>
      <c r="B148" s="671">
        <f>INDEX('imp-questions'!D:D, MATCH(A148, 'imp-questions'!A:A, 0))</f>
        <v/>
      </c>
      <c r="C148" s="252">
        <f>INDEX('imp-questions'!E:E, MATCH(A148, 'imp-questions'!A:A, 0))</f>
        <v/>
      </c>
      <c r="D148" s="300">
        <f>INDEX('imp-questions'!F:F, MATCH(A148, 'imp-questions'!A:A, 0))</f>
        <v/>
      </c>
      <c r="E148" s="329">
        <f>CHAR(65+INDEX('imp-questions'!H:H, MATCH(A148, 'imp-questions'!A:A, 0)))</f>
        <v/>
      </c>
      <c r="F148" s="287">
        <f>IF(ISBLANK(Interview!F218),"",Interview!F218)</f>
        <v/>
      </c>
      <c r="G148" s="343">
        <f>IFERROR(INDEX(INDIRECT("Ans" &amp; E148 &amp; "TBL"), MATCH(F148, INDEX(INDIRECT("Ans" &amp; E148 &amp; "TBL"), 0, 1), 0), 2), 0)</f>
        <v/>
      </c>
      <c r="H148" s="358">
        <f>IFERROR(AVERAGE(G148,G152),0)</f>
        <v/>
      </c>
      <c r="I148" s="802">
        <f>SUM(H148:H150)</f>
        <v/>
      </c>
      <c r="J148" s="287">
        <f>F148</f>
        <v/>
      </c>
      <c r="K148" s="343">
        <f>IFERROR(INDEX(INDIRECT("Ans" &amp; E148 &amp; "TBL"), MATCH(J148, INDEX(INDIRECT("Ans" &amp; E148 &amp; "TBL"), 0, 1), 0), 2), 0)</f>
        <v/>
      </c>
      <c r="L148" s="358">
        <f>IFERROR(AVERAGE(K148,K152),0)</f>
        <v/>
      </c>
      <c r="M148" s="802">
        <f>SUM(L148:L150)</f>
        <v/>
      </c>
      <c r="N148" s="287">
        <f>J148</f>
        <v/>
      </c>
      <c r="O148" s="343">
        <f>IFERROR(INDEX(INDIRECT("Ans" &amp; E148 &amp; "TBL"), MATCH(N148, INDEX(INDIRECT("Ans" &amp; E148 &amp; "TBL"), 0, 1), 0), 2), 0)</f>
        <v/>
      </c>
      <c r="P148" s="358">
        <f>IFERROR(AVERAGE(O148,O152),0)</f>
        <v/>
      </c>
      <c r="Q148" s="802">
        <f>SUM(P148:P150)</f>
        <v/>
      </c>
      <c r="R148" s="287">
        <f>N148</f>
        <v/>
      </c>
      <c r="S148" s="135">
        <f>IFERROR(INDEX(INDIRECT("Ans" &amp; E148 &amp; "TBL"), MATCH(R148, INDEX(INDIRECT("Ans" &amp; E148 &amp; "TBL"), 0, 1), 0), 2), 0)</f>
        <v/>
      </c>
      <c r="T148" s="414">
        <f>IFERROR(AVERAGE(S148,S152),0)</f>
        <v/>
      </c>
      <c r="U148" s="802">
        <f>SUM(T148:T150)</f>
        <v/>
      </c>
      <c r="V148" s="287">
        <f>R148</f>
        <v/>
      </c>
      <c r="W148" s="343">
        <f>IFERROR(INDEX(INDIRECT("Ans" &amp; E148 &amp; "TBL"), MATCH(V148, INDEX(INDIRECT("Ans" &amp; E148 &amp; "TBL"), 0, 1), 0), 2), 0)</f>
        <v/>
      </c>
      <c r="X148" s="358">
        <f>IFERROR(AVERAGE(W148,W152),0)</f>
        <v/>
      </c>
      <c r="Y148" s="802">
        <f>SUM(X148:X150)</f>
        <v/>
      </c>
      <c r="Z148" s="802">
        <f>SUM(Y148:Y150)</f>
        <v/>
      </c>
    </row>
    <row r="149" ht="28.15" customHeight="1" s="721">
      <c r="A149" s="513">
        <f>Interview!A220</f>
        <v/>
      </c>
      <c r="B149" s="788" t="n"/>
      <c r="C149" s="252">
        <f>INDEX('imp-questions'!E:E, MATCH(A149, 'imp-questions'!A:A, 0))</f>
        <v/>
      </c>
      <c r="D149" s="300">
        <f>INDEX('imp-questions'!F:F, MATCH(A149, 'imp-questions'!A:A, 0))</f>
        <v/>
      </c>
      <c r="E149" s="329">
        <f>CHAR(65+INDEX('imp-questions'!H:H, MATCH(A149, 'imp-questions'!A:A, 0)))</f>
        <v/>
      </c>
      <c r="F149" s="284">
        <f>IF(ISBLANK(Interview!F220),"",Interview!F220)</f>
        <v/>
      </c>
      <c r="G149" s="346">
        <f>IFERROR(INDEX(INDIRECT("Ans" &amp; E149 &amp; "TBL"), MATCH(F149, INDEX(INDIRECT("Ans" &amp; E149 &amp; "TBL"), 0, 1), 0), 2), 0)</f>
        <v/>
      </c>
      <c r="H149" s="360">
        <f>IFERROR(AVERAGE(G149,G153),0)</f>
        <v/>
      </c>
      <c r="I149" s="792" t="n"/>
      <c r="J149" s="287">
        <f>F149</f>
        <v/>
      </c>
      <c r="K149" s="346">
        <f>IFERROR(INDEX(INDIRECT("Ans" &amp; E149 &amp; "TBL"), MATCH(J149, INDEX(INDIRECT("Ans" &amp; E149 &amp; "TBL"), 0, 1), 0), 2), 0)</f>
        <v/>
      </c>
      <c r="L149" s="360">
        <f>IFERROR(AVERAGE(K149,K153),0)</f>
        <v/>
      </c>
      <c r="M149" s="792" t="n"/>
      <c r="N149" s="287">
        <f>J149</f>
        <v/>
      </c>
      <c r="O149" s="346">
        <f>IFERROR(INDEX(INDIRECT("Ans" &amp; E149 &amp; "TBL"), MATCH(N149, INDEX(INDIRECT("Ans" &amp; E149 &amp; "TBL"), 0, 1), 0), 2), 0)</f>
        <v/>
      </c>
      <c r="P149" s="360">
        <f>IFERROR(AVERAGE(O149,O153),0)</f>
        <v/>
      </c>
      <c r="Q149" s="792" t="n"/>
      <c r="R149" s="287">
        <f>N149</f>
        <v/>
      </c>
      <c r="S149" s="135">
        <f>IFERROR(INDEX(INDIRECT("Ans" &amp; E149 &amp; "TBL"), MATCH(R149, INDEX(INDIRECT("Ans" &amp; E149 &amp; "TBL"), 0, 1), 0), 2), 0)</f>
        <v/>
      </c>
      <c r="T149" s="414">
        <f>IFERROR(AVERAGE(S149,S153),0)</f>
        <v/>
      </c>
      <c r="U149" s="792" t="n"/>
      <c r="V149" s="287">
        <f>R149</f>
        <v/>
      </c>
      <c r="W149" s="346">
        <f>IFERROR(INDEX(INDIRECT("Ans" &amp; E149 &amp; "TBL"), MATCH(V149, INDEX(INDIRECT("Ans" &amp; E149 &amp; "TBL"), 0, 1), 0), 2), 0)</f>
        <v/>
      </c>
      <c r="X149" s="360">
        <f>IFERROR(AVERAGE(W149,W153),0)</f>
        <v/>
      </c>
      <c r="Y149" s="792" t="n"/>
      <c r="Z149" s="792" t="n"/>
    </row>
    <row r="150" ht="28.15" customHeight="1" s="721">
      <c r="A150" s="513">
        <f>Interview!A222</f>
        <v/>
      </c>
      <c r="B150" s="797" t="n"/>
      <c r="C150" s="252">
        <f>INDEX('imp-questions'!E:E, MATCH(A150, 'imp-questions'!A:A, 0))</f>
        <v/>
      </c>
      <c r="D150" s="296">
        <f>INDEX('imp-questions'!F:F, MATCH(A150, 'imp-questions'!A:A, 0))</f>
        <v/>
      </c>
      <c r="E150" s="329">
        <f>CHAR(65+INDEX('imp-questions'!H:H, MATCH(A150, 'imp-questions'!A:A, 0)))</f>
        <v/>
      </c>
      <c r="F150" s="297">
        <f>IF(ISBLANK(Interview!F222),"",Interview!F222)</f>
        <v/>
      </c>
      <c r="G150" s="349">
        <f>IFERROR(INDEX(INDIRECT("Ans" &amp; E150 &amp; "TBL"), MATCH(F150, INDEX(INDIRECT("Ans" &amp; E150 &amp; "TBL"), 0, 1), 0), 2), 0)</f>
        <v/>
      </c>
      <c r="H150" s="364">
        <f>IFERROR(AVERAGE(G150,G154),0)</f>
        <v/>
      </c>
      <c r="I150" s="792" t="n"/>
      <c r="J150" s="287">
        <f>F150</f>
        <v/>
      </c>
      <c r="K150" s="349">
        <f>IFERROR(INDEX(INDIRECT("Ans" &amp; E150 &amp; "TBL"), MATCH(J150, INDEX(INDIRECT("Ans" &amp; E150 &amp; "TBL"), 0, 1), 0), 2), 0)</f>
        <v/>
      </c>
      <c r="L150" s="364">
        <f>IFERROR(AVERAGE(K150,K154),0)</f>
        <v/>
      </c>
      <c r="M150" s="792" t="n"/>
      <c r="N150" s="287">
        <f>J150</f>
        <v/>
      </c>
      <c r="O150" s="349">
        <f>IFERROR(INDEX(INDIRECT("Ans" &amp; E150 &amp; "TBL"), MATCH(N150, INDEX(INDIRECT("Ans" &amp; E150 &amp; "TBL"), 0, 1), 0), 2), 0)</f>
        <v/>
      </c>
      <c r="P150" s="364">
        <f>IFERROR(AVERAGE(O150,O154),0)</f>
        <v/>
      </c>
      <c r="Q150" s="792" t="n"/>
      <c r="R150" s="287">
        <f>N150</f>
        <v/>
      </c>
      <c r="S150" s="135">
        <f>IFERROR(INDEX(INDIRECT("Ans" &amp; E150 &amp; "TBL"), MATCH(R150, INDEX(INDIRECT("Ans" &amp; E150 &amp; "TBL"), 0, 1), 0), 2), 0)</f>
        <v/>
      </c>
      <c r="T150" s="414">
        <f>IFERROR(AVERAGE(S150,S154),0)</f>
        <v/>
      </c>
      <c r="U150" s="792" t="n"/>
      <c r="V150" s="287">
        <f>R150</f>
        <v/>
      </c>
      <c r="W150" s="349">
        <f>IFERROR(INDEX(INDIRECT("Ans" &amp; E150 &amp; "TBL"), MATCH(V150, INDEX(INDIRECT("Ans" &amp; E150 &amp; "TBL"), 0, 1), 0), 2), 0)</f>
        <v/>
      </c>
      <c r="X150" s="364">
        <f>IFERROR(AVERAGE(W150,W154),0)</f>
        <v/>
      </c>
      <c r="Y150" s="792" t="n"/>
      <c r="Z150" s="792" t="n"/>
    </row>
    <row r="151" ht="12.95" customHeight="1" s="721">
      <c r="B151" s="242" t="n"/>
      <c r="C151" s="236" t="n"/>
      <c r="D151" s="125" t="n"/>
      <c r="E151" s="153" t="n"/>
      <c r="F151" s="125" t="n"/>
      <c r="G151" s="153" t="n"/>
      <c r="H151" s="153" t="n"/>
      <c r="I151" s="792" t="n"/>
      <c r="J151" s="125" t="n"/>
      <c r="K151" s="153" t="n"/>
      <c r="L151" s="153" t="n"/>
      <c r="M151" s="792" t="n"/>
      <c r="N151" s="125" t="n"/>
      <c r="O151" s="125" t="n"/>
      <c r="P151" s="153" t="n"/>
      <c r="Q151" s="792" t="n"/>
      <c r="R151" s="125" t="n"/>
      <c r="S151" s="153" t="n"/>
      <c r="T151" s="153" t="n"/>
      <c r="U151" s="792" t="n"/>
      <c r="V151" s="125" t="n"/>
      <c r="W151" s="125" t="n"/>
      <c r="X151" s="153" t="n"/>
      <c r="Y151" s="792" t="n"/>
      <c r="Z151" s="792" t="n"/>
    </row>
    <row r="152" ht="40.15" customHeight="1" s="721">
      <c r="A152" s="513">
        <f>Interview!A225</f>
        <v/>
      </c>
      <c r="B152" s="678">
        <f>INDEX('imp-questions'!D:D, MATCH(A152, 'imp-questions'!A:A, 0))</f>
        <v/>
      </c>
      <c r="C152" s="252">
        <f>INDEX('imp-questions'!E:E, MATCH(A152, 'imp-questions'!A:A, 0))</f>
        <v/>
      </c>
      <c r="D152" s="300">
        <f>INDEX('imp-questions'!F:F, MATCH(A152, 'imp-questions'!A:A, 0))</f>
        <v/>
      </c>
      <c r="E152" s="329">
        <f>CHAR(65+INDEX('imp-questions'!H:H, MATCH(A152, 'imp-questions'!A:A, 0)))</f>
        <v/>
      </c>
      <c r="F152" s="287">
        <f>IF(ISBLANK(Interview!F225),"",Interview!F225)</f>
        <v/>
      </c>
      <c r="G152" s="343">
        <f>IFERROR(INDEX(INDIRECT("Ans" &amp; E152 &amp; "TBL"), MATCH(F152, INDEX(INDIRECT("Ans" &amp; E152 &amp; "TBL"), 0, 1), 0), 2), 0)</f>
        <v/>
      </c>
      <c r="H152" s="342" t="n"/>
      <c r="I152" s="792" t="n"/>
      <c r="J152" s="287">
        <f>F152</f>
        <v/>
      </c>
      <c r="K152" s="343">
        <f>IFERROR(INDEX(INDIRECT("Ans" &amp; E152 &amp; "TBL"), MATCH(J152, INDEX(INDIRECT("Ans" &amp; E152 &amp; "TBL"), 0, 1), 0), 2), 0)</f>
        <v/>
      </c>
      <c r="L152" s="342" t="n"/>
      <c r="M152" s="792" t="n"/>
      <c r="N152" s="287">
        <f>J152</f>
        <v/>
      </c>
      <c r="O152" s="305">
        <f>IFERROR(INDEX(INDIRECT("Ans" &amp; E152 &amp; "TBL"), MATCH(N152, INDEX(INDIRECT("Ans" &amp; E152 &amp; "TBL"), 0, 1), 0), 2), 0)</f>
        <v/>
      </c>
      <c r="P152" s="323" t="n"/>
      <c r="Q152" s="792" t="n"/>
      <c r="R152" s="287">
        <f>N152</f>
        <v/>
      </c>
      <c r="S152" s="135">
        <f>IFERROR(INDEX(INDIRECT("Ans" &amp; E152 &amp; "TBL"), MATCH(R152, INDEX(INDIRECT("Ans" &amp; E152 &amp; "TBL"), 0, 1), 0), 2), 0)</f>
        <v/>
      </c>
      <c r="T152" s="326" t="n"/>
      <c r="U152" s="792" t="n"/>
      <c r="V152" s="287">
        <f>R152</f>
        <v/>
      </c>
      <c r="W152" s="305">
        <f>IFERROR(INDEX(INDIRECT("Ans" &amp; E152 &amp; "TBL"), MATCH(V152, INDEX(INDIRECT("Ans" &amp; E152 &amp; "TBL"), 0, 1), 0), 2), 0)</f>
        <v/>
      </c>
      <c r="X152" s="323" t="n"/>
      <c r="Y152" s="792" t="n"/>
      <c r="Z152" s="792" t="n"/>
    </row>
    <row r="153" ht="40.15" customHeight="1" s="721">
      <c r="A153" s="513">
        <f>Interview!A227</f>
        <v/>
      </c>
      <c r="B153" s="788" t="n"/>
      <c r="C153" s="252">
        <f>INDEX('imp-questions'!E:E, MATCH(A153, 'imp-questions'!A:A, 0))</f>
        <v/>
      </c>
      <c r="D153" s="300">
        <f>INDEX('imp-questions'!F:F, MATCH(A153, 'imp-questions'!A:A, 0))</f>
        <v/>
      </c>
      <c r="E153" s="329">
        <f>CHAR(65+INDEX('imp-questions'!H:H, MATCH(A153, 'imp-questions'!A:A, 0)))</f>
        <v/>
      </c>
      <c r="F153" s="284">
        <f>IF(ISBLANK(Interview!F227),"",Interview!F227)</f>
        <v/>
      </c>
      <c r="G153" s="346">
        <f>IFERROR(INDEX(INDIRECT("Ans" &amp; E153 &amp; "TBL"), MATCH(F153, INDEX(INDIRECT("Ans" &amp; E153 &amp; "TBL"), 0, 1), 0), 2), 0)</f>
        <v/>
      </c>
      <c r="H153" s="345" t="n"/>
      <c r="I153" s="792" t="n"/>
      <c r="J153" s="287">
        <f>F153</f>
        <v/>
      </c>
      <c r="K153" s="346">
        <f>IFERROR(INDEX(INDIRECT("Ans" &amp; E153 &amp; "TBL"), MATCH(J153, INDEX(INDIRECT("Ans" &amp; E153 &amp; "TBL"), 0, 1), 0), 2), 0)</f>
        <v/>
      </c>
      <c r="L153" s="345" t="n"/>
      <c r="M153" s="792" t="n"/>
      <c r="N153" s="287">
        <f>J153</f>
        <v/>
      </c>
      <c r="O153" s="305">
        <f>IFERROR(INDEX(INDIRECT("Ans" &amp; E153 &amp; "TBL"), MATCH(N153, INDEX(INDIRECT("Ans" &amp; E153 &amp; "TBL"), 0, 1), 0), 2), 0)</f>
        <v/>
      </c>
      <c r="P153" s="308" t="n"/>
      <c r="Q153" s="792" t="n"/>
      <c r="R153" s="287">
        <f>N153</f>
        <v/>
      </c>
      <c r="S153" s="135">
        <f>IFERROR(INDEX(INDIRECT("Ans" &amp; E153 &amp; "TBL"), MATCH(R153, INDEX(INDIRECT("Ans" &amp; E153 &amp; "TBL"), 0, 1), 0), 2), 0)</f>
        <v/>
      </c>
      <c r="T153" s="309" t="n"/>
      <c r="U153" s="792" t="n"/>
      <c r="V153" s="287">
        <f>R153</f>
        <v/>
      </c>
      <c r="W153" s="305">
        <f>IFERROR(INDEX(INDIRECT("Ans" &amp; E153 &amp; "TBL"), MATCH(V153, INDEX(INDIRECT("Ans" &amp; E153 &amp; "TBL"), 0, 1), 0), 2), 0)</f>
        <v/>
      </c>
      <c r="X153" s="308" t="n"/>
      <c r="Y153" s="792" t="n"/>
      <c r="Z153" s="792" t="n"/>
    </row>
    <row r="154" ht="28.15" customHeight="1" s="721">
      <c r="A154" s="513">
        <f>Interview!A229</f>
        <v/>
      </c>
      <c r="B154" s="790" t="n"/>
      <c r="C154" s="252">
        <f>INDEX('imp-questions'!E:E, MATCH(A154, 'imp-questions'!A:A, 0))</f>
        <v/>
      </c>
      <c r="D154" s="296">
        <f>INDEX('imp-questions'!F:F, MATCH(A154, 'imp-questions'!A:A, 0))</f>
        <v/>
      </c>
      <c r="E154" s="329">
        <f>CHAR(65+INDEX('imp-questions'!H:H, MATCH(A154, 'imp-questions'!A:A, 0)))</f>
        <v/>
      </c>
      <c r="F154" s="284">
        <f>IF(ISBLANK(Interview!F229),"",Interview!F229)</f>
        <v/>
      </c>
      <c r="G154" s="349">
        <f>IFERROR(INDEX(INDIRECT("Ans" &amp; E154 &amp; "TBL"), MATCH(F154, INDEX(INDIRECT("Ans" &amp; E154 &amp; "TBL"), 0, 1), 0), 2), 0)</f>
        <v/>
      </c>
      <c r="H154" s="348" t="n"/>
      <c r="I154" s="792" t="n"/>
      <c r="J154" s="287">
        <f>F154</f>
        <v/>
      </c>
      <c r="K154" s="349">
        <f>IFERROR(INDEX(INDIRECT("Ans" &amp; E154 &amp; "TBL"), MATCH(J154, INDEX(INDIRECT("Ans" &amp; E154 &amp; "TBL"), 0, 1), 0), 2), 0)</f>
        <v/>
      </c>
      <c r="L154" s="348" t="n"/>
      <c r="M154" s="792" t="n"/>
      <c r="N154" s="287">
        <f>J154</f>
        <v/>
      </c>
      <c r="O154" s="415">
        <f>IFERROR(INDEX(INDIRECT("Ans" &amp; E154 &amp; "TBL"), MATCH(N154, INDEX(INDIRECT("Ans" &amp; E154 &amp; "TBL"), 0, 1), 0), 2), 0)</f>
        <v/>
      </c>
      <c r="P154" s="311" t="n"/>
      <c r="Q154" s="792" t="n"/>
      <c r="R154" s="287">
        <f>N154</f>
        <v/>
      </c>
      <c r="S154" s="135">
        <f>IFERROR(INDEX(INDIRECT("Ans" &amp; E154 &amp; "TBL"), MATCH(R154, INDEX(INDIRECT("Ans" &amp; E154 &amp; "TBL"), 0, 1), 0), 2), 0)</f>
        <v/>
      </c>
      <c r="T154" s="312" t="n"/>
      <c r="U154" s="792" t="n"/>
      <c r="V154" s="287">
        <f>R154</f>
        <v/>
      </c>
      <c r="W154" s="135">
        <f>IFERROR(INDEX(INDIRECT("Ans" &amp; E154 &amp; "TBL"), MATCH(V154, INDEX(INDIRECT("Ans" &amp; E154 &amp; "TBL"), 0, 1), 0), 2), 0)</f>
        <v/>
      </c>
      <c r="X154" s="311" t="n"/>
      <c r="Y154" s="792" t="n"/>
      <c r="Z154" s="792" t="n"/>
    </row>
  </sheetData>
  <mergeCells count="155">
    <mergeCell ref="N16:Q16"/>
    <mergeCell ref="R16:U16"/>
    <mergeCell ref="B46:B48"/>
    <mergeCell ref="F16:I16"/>
    <mergeCell ref="B72:D72"/>
    <mergeCell ref="B16:D16"/>
    <mergeCell ref="B44:D44"/>
    <mergeCell ref="B100:D100"/>
    <mergeCell ref="B128:D128"/>
    <mergeCell ref="J44:M44"/>
    <mergeCell ref="M46:M52"/>
    <mergeCell ref="M55:M61"/>
    <mergeCell ref="M64:M70"/>
    <mergeCell ref="F44:I44"/>
    <mergeCell ref="F72:I72"/>
    <mergeCell ref="B31:B33"/>
    <mergeCell ref="B40:B42"/>
    <mergeCell ref="B36:B38"/>
    <mergeCell ref="M36:M42"/>
    <mergeCell ref="N72:Q72"/>
    <mergeCell ref="B50:B52"/>
    <mergeCell ref="B55:B57"/>
    <mergeCell ref="J72:M72"/>
    <mergeCell ref="B10:C10"/>
    <mergeCell ref="B11:C11"/>
    <mergeCell ref="B12:C12"/>
    <mergeCell ref="B13:C13"/>
    <mergeCell ref="B14:C14"/>
    <mergeCell ref="J16:M16"/>
    <mergeCell ref="B18:B20"/>
    <mergeCell ref="B22:B24"/>
    <mergeCell ref="B27:B29"/>
    <mergeCell ref="M18:M24"/>
    <mergeCell ref="M27:M33"/>
    <mergeCell ref="B143:B145"/>
    <mergeCell ref="I74:I80"/>
    <mergeCell ref="I83:I89"/>
    <mergeCell ref="I92:I98"/>
    <mergeCell ref="I102:I108"/>
    <mergeCell ref="I111:I117"/>
    <mergeCell ref="I120:I126"/>
    <mergeCell ref="Q139:Q145"/>
    <mergeCell ref="N100:Q100"/>
    <mergeCell ref="N128:Q128"/>
    <mergeCell ref="B83:B85"/>
    <mergeCell ref="M74:M80"/>
    <mergeCell ref="B139:B141"/>
    <mergeCell ref="B148:B150"/>
    <mergeCell ref="B130:B132"/>
    <mergeCell ref="B134:B136"/>
    <mergeCell ref="B87:B89"/>
    <mergeCell ref="B92:B94"/>
    <mergeCell ref="B96:B98"/>
    <mergeCell ref="B152:B154"/>
    <mergeCell ref="I18:I24"/>
    <mergeCell ref="I27:I33"/>
    <mergeCell ref="I36:I42"/>
    <mergeCell ref="I46:I52"/>
    <mergeCell ref="I55:I61"/>
    <mergeCell ref="I64:I70"/>
    <mergeCell ref="B102:B104"/>
    <mergeCell ref="B106:B108"/>
    <mergeCell ref="B111:B113"/>
    <mergeCell ref="B115:B117"/>
    <mergeCell ref="B120:B122"/>
    <mergeCell ref="B124:B126"/>
    <mergeCell ref="B59:B61"/>
    <mergeCell ref="B64:B66"/>
    <mergeCell ref="B68:B70"/>
    <mergeCell ref="B74:B76"/>
    <mergeCell ref="B78:B80"/>
    <mergeCell ref="M148:M154"/>
    <mergeCell ref="M83:M89"/>
    <mergeCell ref="M92:M98"/>
    <mergeCell ref="M102:M108"/>
    <mergeCell ref="M111:M117"/>
    <mergeCell ref="M120:M126"/>
    <mergeCell ref="M130:M136"/>
    <mergeCell ref="I148:I154"/>
    <mergeCell ref="I139:I145"/>
    <mergeCell ref="I130:I136"/>
    <mergeCell ref="J100:M100"/>
    <mergeCell ref="J128:M128"/>
    <mergeCell ref="M139:M145"/>
    <mergeCell ref="F100:I100"/>
    <mergeCell ref="F128:I128"/>
    <mergeCell ref="Q148:Q154"/>
    <mergeCell ref="U18:U24"/>
    <mergeCell ref="U27:U33"/>
    <mergeCell ref="U36:U42"/>
    <mergeCell ref="U46:U52"/>
    <mergeCell ref="U55:U61"/>
    <mergeCell ref="U64:U70"/>
    <mergeCell ref="U74:U80"/>
    <mergeCell ref="U83:U89"/>
    <mergeCell ref="Q18:Q24"/>
    <mergeCell ref="Q27:Q33"/>
    <mergeCell ref="Q36:Q42"/>
    <mergeCell ref="Q46:Q52"/>
    <mergeCell ref="Q55:Q61"/>
    <mergeCell ref="Q64:Q70"/>
    <mergeCell ref="Q74:Q80"/>
    <mergeCell ref="Q83:Q89"/>
    <mergeCell ref="Q92:Q98"/>
    <mergeCell ref="Q102:Q108"/>
    <mergeCell ref="Q111:Q117"/>
    <mergeCell ref="Q120:Q126"/>
    <mergeCell ref="Q130:Q136"/>
    <mergeCell ref="R72:U72"/>
    <mergeCell ref="N44:Q44"/>
    <mergeCell ref="U148:U154"/>
    <mergeCell ref="Y18:Y24"/>
    <mergeCell ref="Y27:Y33"/>
    <mergeCell ref="Y36:Y42"/>
    <mergeCell ref="Y46:Y52"/>
    <mergeCell ref="Y55:Y61"/>
    <mergeCell ref="Y64:Y70"/>
    <mergeCell ref="Y74:Y80"/>
    <mergeCell ref="Y83:Y89"/>
    <mergeCell ref="Y92:Y98"/>
    <mergeCell ref="U92:U98"/>
    <mergeCell ref="U102:U108"/>
    <mergeCell ref="U111:U117"/>
    <mergeCell ref="U120:U126"/>
    <mergeCell ref="U130:U136"/>
    <mergeCell ref="U139:U145"/>
    <mergeCell ref="Y102:Y108"/>
    <mergeCell ref="Y111:Y117"/>
    <mergeCell ref="Y120:Y126"/>
    <mergeCell ref="Y130:Y136"/>
    <mergeCell ref="R44:U44"/>
    <mergeCell ref="R128:U128"/>
    <mergeCell ref="R100:U100"/>
    <mergeCell ref="Y139:Y145"/>
    <mergeCell ref="V16:Z16"/>
    <mergeCell ref="Z102:Z108"/>
    <mergeCell ref="Z111:Z117"/>
    <mergeCell ref="Z120:Z126"/>
    <mergeCell ref="Z130:Z136"/>
    <mergeCell ref="Z139:Z145"/>
    <mergeCell ref="Z148:Z154"/>
    <mergeCell ref="V128:Z128"/>
    <mergeCell ref="V100:Z100"/>
    <mergeCell ref="Z18:Z24"/>
    <mergeCell ref="Z27:Z33"/>
    <mergeCell ref="Z36:Z42"/>
    <mergeCell ref="Z46:Z52"/>
    <mergeCell ref="Z55:Z61"/>
    <mergeCell ref="Z64:Z70"/>
    <mergeCell ref="Z74:Z80"/>
    <mergeCell ref="Z83:Z89"/>
    <mergeCell ref="Z92:Z98"/>
    <mergeCell ref="V72:Z72"/>
    <mergeCell ref="V44:Z44"/>
    <mergeCell ref="Y148:Y154"/>
  </mergeCells>
  <conditionalFormatting sqref="F15">
    <cfRule type="expression" priority="1575" dxfId="240">
      <formula>$H$22=1</formula>
    </cfRule>
  </conditionalFormatting>
  <conditionalFormatting sqref="J18:J20">
    <cfRule type="expression" priority="7" dxfId="0">
      <formula>K18&lt;G18</formula>
    </cfRule>
    <cfRule type="expression" priority="8" dxfId="49">
      <formula>K18&gt;G18</formula>
    </cfRule>
  </conditionalFormatting>
  <conditionalFormatting sqref="J22:J24">
    <cfRule type="expression" priority="283" dxfId="0">
      <formula>K22&lt;G22</formula>
    </cfRule>
    <cfRule type="expression" priority="284" dxfId="49">
      <formula>K22&gt;G22</formula>
    </cfRule>
  </conditionalFormatting>
  <conditionalFormatting sqref="J27:J29">
    <cfRule type="expression" priority="277" dxfId="0">
      <formula>K27&lt;G27</formula>
    </cfRule>
    <cfRule type="expression" priority="278" dxfId="49">
      <formula>K27&gt;G27</formula>
    </cfRule>
  </conditionalFormatting>
  <conditionalFormatting sqref="J31:J33">
    <cfRule type="expression" priority="262" dxfId="49">
      <formula>K31&gt;G31</formula>
    </cfRule>
    <cfRule type="expression" priority="261" dxfId="0">
      <formula>K31&lt;G31</formula>
    </cfRule>
  </conditionalFormatting>
  <conditionalFormatting sqref="J36:J38">
    <cfRule type="expression" priority="260" dxfId="49">
      <formula>K36&gt;G36</formula>
    </cfRule>
    <cfRule type="expression" priority="259" dxfId="0">
      <formula>K36&lt;G36</formula>
    </cfRule>
  </conditionalFormatting>
  <conditionalFormatting sqref="J40:J42">
    <cfRule type="expression" priority="257" dxfId="0">
      <formula>K40&lt;G40</formula>
    </cfRule>
    <cfRule type="expression" priority="258" dxfId="49">
      <formula>K40&gt;G40</formula>
    </cfRule>
  </conditionalFormatting>
  <conditionalFormatting sqref="J46:J48">
    <cfRule type="expression" priority="1534" dxfId="37">
      <formula>K46&gt;G46</formula>
    </cfRule>
    <cfRule type="expression" priority="1533" dxfId="0">
      <formula>K46&lt;G46</formula>
    </cfRule>
  </conditionalFormatting>
  <conditionalFormatting sqref="J50:J52">
    <cfRule type="expression" priority="238" dxfId="37">
      <formula>K50&gt;G50</formula>
    </cfRule>
    <cfRule type="expression" priority="237" dxfId="0">
      <formula>K50&lt;G50</formula>
    </cfRule>
  </conditionalFormatting>
  <conditionalFormatting sqref="J55:J57">
    <cfRule type="expression" priority="236" dxfId="37">
      <formula>K55&gt;G55</formula>
    </cfRule>
    <cfRule type="expression" priority="235" dxfId="0">
      <formula>K55&lt;G55</formula>
    </cfRule>
  </conditionalFormatting>
  <conditionalFormatting sqref="J59:J61">
    <cfRule type="expression" priority="234" dxfId="37">
      <formula>K59&gt;G59</formula>
    </cfRule>
    <cfRule type="expression" priority="233" dxfId="0">
      <formula>K59&lt;G59</formula>
    </cfRule>
  </conditionalFormatting>
  <conditionalFormatting sqref="J64:J66">
    <cfRule type="expression" priority="208" dxfId="37">
      <formula>K64&gt;G64</formula>
    </cfRule>
    <cfRule type="expression" priority="207" dxfId="0">
      <formula>K64&lt;G64</formula>
    </cfRule>
  </conditionalFormatting>
  <conditionalFormatting sqref="J68:J70">
    <cfRule type="expression" priority="206" dxfId="37">
      <formula>K68&gt;G68</formula>
    </cfRule>
    <cfRule type="expression" priority="205" dxfId="0">
      <formula>K68&lt;G68</formula>
    </cfRule>
  </conditionalFormatting>
  <conditionalFormatting sqref="J74:J76">
    <cfRule type="expression" priority="192" dxfId="25">
      <formula>K74&gt;G74</formula>
    </cfRule>
    <cfRule type="expression" priority="191" dxfId="0">
      <formula>K74&lt;G74</formula>
    </cfRule>
  </conditionalFormatting>
  <conditionalFormatting sqref="J78:J80">
    <cfRule type="expression" priority="146" dxfId="25">
      <formula>K78&gt;G78</formula>
    </cfRule>
    <cfRule type="expression" priority="145" dxfId="0">
      <formula>K78&lt;G78</formula>
    </cfRule>
  </conditionalFormatting>
  <conditionalFormatting sqref="J83:J85">
    <cfRule type="expression" priority="144" dxfId="25">
      <formula>K83&gt;G83</formula>
    </cfRule>
    <cfRule type="expression" priority="143" dxfId="0">
      <formula>K83&lt;G83</formula>
    </cfRule>
  </conditionalFormatting>
  <conditionalFormatting sqref="J87:J89">
    <cfRule type="expression" priority="141" dxfId="0">
      <formula>K87&lt;G87</formula>
    </cfRule>
    <cfRule type="expression" priority="142" dxfId="25">
      <formula>K87&gt;G87</formula>
    </cfRule>
  </conditionalFormatting>
  <conditionalFormatting sqref="J92:J94">
    <cfRule type="expression" priority="116" dxfId="25">
      <formula>K92&gt;G92</formula>
    </cfRule>
    <cfRule type="expression" priority="115" dxfId="0">
      <formula>K92&lt;G92</formula>
    </cfRule>
  </conditionalFormatting>
  <conditionalFormatting sqref="J96:J98">
    <cfRule type="expression" priority="114" dxfId="25">
      <formula>K96&gt;G96</formula>
    </cfRule>
    <cfRule type="expression" priority="113" dxfId="0">
      <formula>K96&lt;G96</formula>
    </cfRule>
  </conditionalFormatting>
  <conditionalFormatting sqref="J102:J104">
    <cfRule type="expression" priority="186" dxfId="0">
      <formula>K102&lt;G102</formula>
    </cfRule>
    <cfRule type="expression" priority="185" dxfId="12">
      <formula>K102&gt;G102</formula>
    </cfRule>
  </conditionalFormatting>
  <conditionalFormatting sqref="J106:J108">
    <cfRule type="expression" priority="100" dxfId="0">
      <formula>K106&lt;G106</formula>
    </cfRule>
    <cfRule type="expression" priority="99" dxfId="12">
      <formula>K106&gt;G106</formula>
    </cfRule>
  </conditionalFormatting>
  <conditionalFormatting sqref="J111:J113">
    <cfRule type="expression" priority="97" dxfId="12">
      <formula>K111&gt;G111</formula>
    </cfRule>
    <cfRule type="expression" priority="98" dxfId="0">
      <formula>K111&lt;G111</formula>
    </cfRule>
  </conditionalFormatting>
  <conditionalFormatting sqref="J115:J117">
    <cfRule type="expression" priority="95" dxfId="12">
      <formula>K115&gt;G115</formula>
    </cfRule>
    <cfRule type="expression" priority="96" dxfId="0">
      <formula>K115&lt;G115</formula>
    </cfRule>
  </conditionalFormatting>
  <conditionalFormatting sqref="J120:J122">
    <cfRule type="expression" priority="69" dxfId="12">
      <formula>K120&gt;G120</formula>
    </cfRule>
    <cfRule type="expression" priority="70" dxfId="0">
      <formula>K120&lt;G120</formula>
    </cfRule>
  </conditionalFormatting>
  <conditionalFormatting sqref="J124:J126">
    <cfRule type="expression" priority="68" dxfId="0">
      <formula>K124&lt;G124</formula>
    </cfRule>
    <cfRule type="expression" priority="67" dxfId="12">
      <formula>K124&gt;G124</formula>
    </cfRule>
  </conditionalFormatting>
  <conditionalFormatting sqref="J130:J132">
    <cfRule type="expression" priority="1427" dxfId="0">
      <formula>K130&lt;G130</formula>
    </cfRule>
    <cfRule type="expression" priority="1428" dxfId="1">
      <formula>K130&gt;G130</formula>
    </cfRule>
  </conditionalFormatting>
  <conditionalFormatting sqref="J134:J136">
    <cfRule type="expression" priority="53" dxfId="0">
      <formula>K134&lt;G134</formula>
    </cfRule>
    <cfRule type="expression" priority="54" dxfId="1">
      <formula>K134&gt;G134</formula>
    </cfRule>
  </conditionalFormatting>
  <conditionalFormatting sqref="J139:J141">
    <cfRule type="expression" priority="51" dxfId="0">
      <formula>K139&lt;G139</formula>
    </cfRule>
    <cfRule type="expression" priority="52" dxfId="1">
      <formula>K139&gt;G139</formula>
    </cfRule>
  </conditionalFormatting>
  <conditionalFormatting sqref="J143:J145">
    <cfRule type="expression" priority="50" dxfId="1">
      <formula>K143&gt;G143</formula>
    </cfRule>
    <cfRule type="expression" priority="49" dxfId="0">
      <formula>K143&lt;G143</formula>
    </cfRule>
  </conditionalFormatting>
  <conditionalFormatting sqref="J148:J150">
    <cfRule type="expression" priority="24" dxfId="1">
      <formula>K148&gt;G148</formula>
    </cfRule>
    <cfRule type="expression" priority="23" dxfId="0">
      <formula>K148&lt;G148</formula>
    </cfRule>
  </conditionalFormatting>
  <conditionalFormatting sqref="J152:J154">
    <cfRule type="expression" priority="22" dxfId="1">
      <formula>K152&gt;G152</formula>
    </cfRule>
    <cfRule type="expression" priority="21" dxfId="0">
      <formula>K152&lt;G152</formula>
    </cfRule>
  </conditionalFormatting>
  <conditionalFormatting sqref="N18:N20">
    <cfRule type="expression" priority="6" dxfId="49">
      <formula>O18&gt;K18</formula>
    </cfRule>
    <cfRule type="expression" priority="5" dxfId="0">
      <formula>O18&lt;K18</formula>
    </cfRule>
  </conditionalFormatting>
  <conditionalFormatting sqref="N22:N24">
    <cfRule type="expression" priority="279" dxfId="0">
      <formula>O22&lt;K22</formula>
    </cfRule>
    <cfRule type="expression" priority="280" dxfId="49">
      <formula>O22&gt;K22</formula>
    </cfRule>
  </conditionalFormatting>
  <conditionalFormatting sqref="N27:N29">
    <cfRule type="expression" priority="275" dxfId="0">
      <formula>O27&lt;K27</formula>
    </cfRule>
    <cfRule type="expression" priority="276" dxfId="49">
      <formula>O27&gt;K27</formula>
    </cfRule>
  </conditionalFormatting>
  <conditionalFormatting sqref="N31:N33">
    <cfRule type="expression" priority="256" dxfId="49">
      <formula>O31&gt;K31</formula>
    </cfRule>
    <cfRule type="expression" priority="255" dxfId="0">
      <formula>O31&lt;K31</formula>
    </cfRule>
  </conditionalFormatting>
  <conditionalFormatting sqref="N36:N38">
    <cfRule type="expression" priority="253" dxfId="0">
      <formula>O36&lt;K36</formula>
    </cfRule>
    <cfRule type="expression" priority="254" dxfId="49">
      <formula>O36&gt;K36</formula>
    </cfRule>
  </conditionalFormatting>
  <conditionalFormatting sqref="N40:N42">
    <cfRule type="expression" priority="251" dxfId="0">
      <formula>O40&lt;K40</formula>
    </cfRule>
    <cfRule type="expression" priority="252" dxfId="49">
      <formula>O40&gt;K40</formula>
    </cfRule>
  </conditionalFormatting>
  <conditionalFormatting sqref="N46:N48">
    <cfRule type="expression" priority="232" dxfId="37">
      <formula>O46&gt;K46</formula>
    </cfRule>
    <cfRule type="expression" priority="231" dxfId="0">
      <formula>O46&lt;K46</formula>
    </cfRule>
  </conditionalFormatting>
  <conditionalFormatting sqref="N50:N52">
    <cfRule type="expression" priority="230" dxfId="37">
      <formula>O50&gt;K50</formula>
    </cfRule>
    <cfRule type="expression" priority="229" dxfId="0">
      <formula>O50&lt;K50</formula>
    </cfRule>
  </conditionalFormatting>
  <conditionalFormatting sqref="N55:N57">
    <cfRule type="expression" priority="227" dxfId="0">
      <formula>O55&lt;K55</formula>
    </cfRule>
    <cfRule type="expression" priority="228" dxfId="37">
      <formula>O55&gt;K55</formula>
    </cfRule>
  </conditionalFormatting>
  <conditionalFormatting sqref="N59:N61">
    <cfRule type="expression" priority="226" dxfId="37">
      <formula>O59&gt;K59</formula>
    </cfRule>
    <cfRule type="expression" priority="225" dxfId="0">
      <formula>O59&lt;K59</formula>
    </cfRule>
  </conditionalFormatting>
  <conditionalFormatting sqref="N64:N66">
    <cfRule type="expression" priority="204" dxfId="37">
      <formula>O64&gt;K64</formula>
    </cfRule>
    <cfRule type="expression" priority="203" dxfId="0">
      <formula>O64&lt;K64</formula>
    </cfRule>
  </conditionalFormatting>
  <conditionalFormatting sqref="N68:N70">
    <cfRule type="expression" priority="202" dxfId="37">
      <formula>O68&gt;K68</formula>
    </cfRule>
    <cfRule type="expression" priority="201" dxfId="0">
      <formula>O68&lt;K68</formula>
    </cfRule>
  </conditionalFormatting>
  <conditionalFormatting sqref="N74:N76">
    <cfRule type="expression" priority="139" dxfId="0">
      <formula>O74&lt;K74</formula>
    </cfRule>
    <cfRule type="expression" priority="140" dxfId="25">
      <formula>O74&gt;K74</formula>
    </cfRule>
  </conditionalFormatting>
  <conditionalFormatting sqref="N78:N80">
    <cfRule type="expression" priority="137" dxfId="0">
      <formula>O78&lt;K78</formula>
    </cfRule>
    <cfRule type="expression" priority="138" dxfId="25">
      <formula>O78&gt;K78</formula>
    </cfRule>
  </conditionalFormatting>
  <conditionalFormatting sqref="N83:N85">
    <cfRule type="expression" priority="135" dxfId="0">
      <formula>O83&lt;K83</formula>
    </cfRule>
    <cfRule type="expression" priority="136" dxfId="25">
      <formula>O83&gt;K83</formula>
    </cfRule>
  </conditionalFormatting>
  <conditionalFormatting sqref="N87:N89">
    <cfRule type="expression" priority="134" dxfId="25">
      <formula>O87&gt;K87</formula>
    </cfRule>
    <cfRule type="expression" priority="133" dxfId="0">
      <formula>O87&lt;K87</formula>
    </cfRule>
  </conditionalFormatting>
  <conditionalFormatting sqref="N92:N94">
    <cfRule type="expression" priority="111" dxfId="0">
      <formula>O92&lt;K92</formula>
    </cfRule>
    <cfRule type="expression" priority="112" dxfId="25">
      <formula>O92&gt;K92</formula>
    </cfRule>
  </conditionalFormatting>
  <conditionalFormatting sqref="N96:N98">
    <cfRule type="expression" priority="109" dxfId="0">
      <formula>O96&lt;K96</formula>
    </cfRule>
    <cfRule type="expression" priority="110" dxfId="25">
      <formula>O96&gt;K96</formula>
    </cfRule>
  </conditionalFormatting>
  <conditionalFormatting sqref="N102:N104">
    <cfRule type="expression" priority="93" dxfId="12">
      <formula>O102&gt;K102</formula>
    </cfRule>
    <cfRule type="expression" priority="94" dxfId="0">
      <formula>O102&lt;K102</formula>
    </cfRule>
  </conditionalFormatting>
  <conditionalFormatting sqref="N106:N108">
    <cfRule type="expression" priority="91" dxfId="12">
      <formula>O106&gt;K106</formula>
    </cfRule>
    <cfRule type="expression" priority="92" dxfId="0">
      <formula>O106&lt;K106</formula>
    </cfRule>
  </conditionalFormatting>
  <conditionalFormatting sqref="N111:N113">
    <cfRule type="expression" priority="89" dxfId="12">
      <formula>O111&gt;K111</formula>
    </cfRule>
    <cfRule type="expression" priority="90" dxfId="0">
      <formula>O111&lt;K111</formula>
    </cfRule>
  </conditionalFormatting>
  <conditionalFormatting sqref="N115:N117">
    <cfRule type="expression" priority="87" dxfId="12">
      <formula>O115&gt;K115</formula>
    </cfRule>
    <cfRule type="expression" priority="88" dxfId="0">
      <formula>O115&lt;K115</formula>
    </cfRule>
  </conditionalFormatting>
  <conditionalFormatting sqref="N120:N122">
    <cfRule type="expression" priority="65" dxfId="12">
      <formula>O120&gt;K120</formula>
    </cfRule>
    <cfRule type="expression" priority="66" dxfId="0">
      <formula>O120&lt;K120</formula>
    </cfRule>
  </conditionalFormatting>
  <conditionalFormatting sqref="N124:N126">
    <cfRule type="expression" priority="63" dxfId="12">
      <formula>O124&gt;K124</formula>
    </cfRule>
    <cfRule type="expression" priority="64" dxfId="0">
      <formula>O124&lt;K124</formula>
    </cfRule>
  </conditionalFormatting>
  <conditionalFormatting sqref="N130:N132">
    <cfRule type="expression" priority="48" dxfId="1">
      <formula>O130&gt;K130</formula>
    </cfRule>
    <cfRule type="expression" priority="47" dxfId="0">
      <formula>O130&lt;K130</formula>
    </cfRule>
  </conditionalFormatting>
  <conditionalFormatting sqref="N134:N136">
    <cfRule type="expression" priority="46" dxfId="1">
      <formula>O134&gt;K134</formula>
    </cfRule>
    <cfRule type="expression" priority="45" dxfId="0">
      <formula>O134&lt;K134</formula>
    </cfRule>
  </conditionalFormatting>
  <conditionalFormatting sqref="N139:N141">
    <cfRule type="expression" priority="43" dxfId="0">
      <formula>O139&lt;K139</formula>
    </cfRule>
    <cfRule type="expression" priority="44" dxfId="1">
      <formula>O139&gt;K139</formula>
    </cfRule>
  </conditionalFormatting>
  <conditionalFormatting sqref="N143:N145">
    <cfRule type="expression" priority="42" dxfId="1">
      <formula>O143&gt;K143</formula>
    </cfRule>
    <cfRule type="expression" priority="41" dxfId="0">
      <formula>O143&lt;K143</formula>
    </cfRule>
  </conditionalFormatting>
  <conditionalFormatting sqref="N148:N150">
    <cfRule type="expression" priority="19" dxfId="0">
      <formula>O148&lt;K148</formula>
    </cfRule>
    <cfRule type="expression" priority="20" dxfId="1">
      <formula>O148&gt;K148</formula>
    </cfRule>
  </conditionalFormatting>
  <conditionalFormatting sqref="N152:N154">
    <cfRule type="expression" priority="17" dxfId="0">
      <formula>O152&lt;K152</formula>
    </cfRule>
    <cfRule type="expression" priority="18" dxfId="1">
      <formula>O152&gt;K152</formula>
    </cfRule>
  </conditionalFormatting>
  <conditionalFormatting sqref="R18:R20">
    <cfRule type="expression" priority="4" dxfId="49">
      <formula>S18&gt;O18</formula>
    </cfRule>
    <cfRule type="expression" priority="3" dxfId="0">
      <formula>S18&lt;O18</formula>
    </cfRule>
  </conditionalFormatting>
  <conditionalFormatting sqref="R22:R24">
    <cfRule type="expression" priority="271" dxfId="0">
      <formula>S22&lt;O22</formula>
    </cfRule>
    <cfRule type="expression" priority="272" dxfId="49">
      <formula>S22&gt;O22</formula>
    </cfRule>
  </conditionalFormatting>
  <conditionalFormatting sqref="R27:R29">
    <cfRule type="expression" priority="269" dxfId="0">
      <formula>S27&lt;O27</formula>
    </cfRule>
    <cfRule type="expression" priority="270" dxfId="49">
      <formula>S27&gt;O27</formula>
    </cfRule>
  </conditionalFormatting>
  <conditionalFormatting sqref="R31:R33">
    <cfRule type="expression" priority="249" dxfId="0">
      <formula>S31&lt;O31</formula>
    </cfRule>
    <cfRule type="expression" priority="250" dxfId="49">
      <formula>S31&gt;O31</formula>
    </cfRule>
  </conditionalFormatting>
  <conditionalFormatting sqref="R36:R38">
    <cfRule type="expression" priority="247" dxfId="0">
      <formula>S36&lt;O36</formula>
    </cfRule>
    <cfRule type="expression" priority="248" dxfId="49">
      <formula>S36&gt;O36</formula>
    </cfRule>
  </conditionalFormatting>
  <conditionalFormatting sqref="R40:R42">
    <cfRule type="expression" priority="245" dxfId="0">
      <formula>S40&lt;O40</formula>
    </cfRule>
    <cfRule type="expression" priority="246" dxfId="49">
      <formula>S40&gt;O40</formula>
    </cfRule>
  </conditionalFormatting>
  <conditionalFormatting sqref="R46:R48">
    <cfRule type="expression" priority="223" dxfId="0">
      <formula>S46&lt;O46</formula>
    </cfRule>
    <cfRule type="expression" priority="224" dxfId="37">
      <formula>S46&gt;O46</formula>
    </cfRule>
  </conditionalFormatting>
  <conditionalFormatting sqref="R50:R52">
    <cfRule type="expression" priority="221" dxfId="0">
      <formula>S50&lt;O50</formula>
    </cfRule>
    <cfRule type="expression" priority="222" dxfId="37">
      <formula>S50&gt;O50</formula>
    </cfRule>
  </conditionalFormatting>
  <conditionalFormatting sqref="R55:R57">
    <cfRule type="expression" priority="219" dxfId="0">
      <formula>S55&lt;O55</formula>
    </cfRule>
    <cfRule type="expression" priority="220" dxfId="37">
      <formula>S55&gt;O55</formula>
    </cfRule>
  </conditionalFormatting>
  <conditionalFormatting sqref="R59:R61">
    <cfRule type="expression" priority="218" dxfId="37">
      <formula>S59&gt;O59</formula>
    </cfRule>
    <cfRule type="expression" priority="217" dxfId="0">
      <formula>S59&lt;O59</formula>
    </cfRule>
  </conditionalFormatting>
  <conditionalFormatting sqref="R64:R66">
    <cfRule type="expression" priority="199" dxfId="0">
      <formula>S64&lt;O64</formula>
    </cfRule>
    <cfRule type="expression" priority="200" dxfId="37">
      <formula>S64&gt;O64</formula>
    </cfRule>
  </conditionalFormatting>
  <conditionalFormatting sqref="R68:R70">
    <cfRule type="expression" priority="197" dxfId="0">
      <formula>S68&lt;O68</formula>
    </cfRule>
    <cfRule type="expression" priority="198" dxfId="37">
      <formula>S68&gt;O68</formula>
    </cfRule>
  </conditionalFormatting>
  <conditionalFormatting sqref="R74:R76">
    <cfRule type="expression" priority="131" dxfId="0">
      <formula>S74&lt;O74</formula>
    </cfRule>
    <cfRule type="expression" priority="132" dxfId="25">
      <formula>S74&gt;O74</formula>
    </cfRule>
  </conditionalFormatting>
  <conditionalFormatting sqref="R78:R80">
    <cfRule type="expression" priority="130" dxfId="25">
      <formula>S78&gt;O78</formula>
    </cfRule>
    <cfRule type="expression" priority="129" dxfId="0">
      <formula>S78&lt;O78</formula>
    </cfRule>
  </conditionalFormatting>
  <conditionalFormatting sqref="R83:R85">
    <cfRule type="expression" priority="127" dxfId="0">
      <formula>S83&lt;O83</formula>
    </cfRule>
    <cfRule type="expression" priority="128" dxfId="25">
      <formula>S83&gt;O83</formula>
    </cfRule>
  </conditionalFormatting>
  <conditionalFormatting sqref="R87:R89">
    <cfRule type="expression" priority="126" dxfId="25">
      <formula>S87&gt;O87</formula>
    </cfRule>
    <cfRule type="expression" priority="125" dxfId="0">
      <formula>S87&lt;O87</formula>
    </cfRule>
  </conditionalFormatting>
  <conditionalFormatting sqref="R92:R94">
    <cfRule type="expression" priority="108" dxfId="25">
      <formula>S92&gt;O92</formula>
    </cfRule>
    <cfRule type="expression" priority="107" dxfId="0">
      <formula>S92&lt;O92</formula>
    </cfRule>
  </conditionalFormatting>
  <conditionalFormatting sqref="R96:R98">
    <cfRule type="expression" priority="106" dxfId="25">
      <formula>S96&gt;O96</formula>
    </cfRule>
    <cfRule type="expression" priority="105" dxfId="0">
      <formula>S96&lt;O96</formula>
    </cfRule>
  </conditionalFormatting>
  <conditionalFormatting sqref="R102:R104">
    <cfRule type="expression" priority="85" dxfId="12">
      <formula>S102&gt;O102</formula>
    </cfRule>
    <cfRule type="expression" priority="86" dxfId="0">
      <formula>S102&lt;O102</formula>
    </cfRule>
  </conditionalFormatting>
  <conditionalFormatting sqref="R106:R108">
    <cfRule type="expression" priority="83" dxfId="12">
      <formula>S106&gt;O106</formula>
    </cfRule>
    <cfRule type="expression" priority="84" dxfId="0">
      <formula>S106&lt;O106</formula>
    </cfRule>
  </conditionalFormatting>
  <conditionalFormatting sqref="R111:R113">
    <cfRule type="expression" priority="82" dxfId="0">
      <formula>S111&lt;O111</formula>
    </cfRule>
    <cfRule type="expression" priority="81" dxfId="12">
      <formula>S111&gt;O111</formula>
    </cfRule>
  </conditionalFormatting>
  <conditionalFormatting sqref="R115:R117">
    <cfRule type="expression" priority="79" dxfId="12">
      <formula>S115&gt;O115</formula>
    </cfRule>
    <cfRule type="expression" priority="80" dxfId="0">
      <formula>S115&lt;O115</formula>
    </cfRule>
  </conditionalFormatting>
  <conditionalFormatting sqref="R120:R122">
    <cfRule type="expression" priority="61" dxfId="12">
      <formula>S120&gt;O120</formula>
    </cfRule>
    <cfRule type="expression" priority="62" dxfId="0">
      <formula>S120&lt;O120</formula>
    </cfRule>
  </conditionalFormatting>
  <conditionalFormatting sqref="R124:R126">
    <cfRule type="expression" priority="59" dxfId="12">
      <formula>S124&gt;O124</formula>
    </cfRule>
    <cfRule type="expression" priority="60" dxfId="0">
      <formula>S124&lt;O124</formula>
    </cfRule>
  </conditionalFormatting>
  <conditionalFormatting sqref="R130:R132">
    <cfRule type="expression" priority="39" dxfId="0">
      <formula>S130&lt;O130</formula>
    </cfRule>
    <cfRule type="expression" priority="40" dxfId="1">
      <formula>S130&gt;O130</formula>
    </cfRule>
  </conditionalFormatting>
  <conditionalFormatting sqref="R134:R136">
    <cfRule type="expression" priority="37" dxfId="0">
      <formula>S134&lt;O134</formula>
    </cfRule>
    <cfRule type="expression" priority="38" dxfId="1">
      <formula>S134&gt;O134</formula>
    </cfRule>
  </conditionalFormatting>
  <conditionalFormatting sqref="R139:R141">
    <cfRule type="expression" priority="36" dxfId="1">
      <formula>S139&gt;O139</formula>
    </cfRule>
    <cfRule type="expression" priority="35" dxfId="0">
      <formula>S139&lt;O139</formula>
    </cfRule>
  </conditionalFormatting>
  <conditionalFormatting sqref="R143:R145">
    <cfRule type="expression" priority="34" dxfId="1">
      <formula>S143&gt;O143</formula>
    </cfRule>
    <cfRule type="expression" priority="33" dxfId="0">
      <formula>S143&lt;O143</formula>
    </cfRule>
  </conditionalFormatting>
  <conditionalFormatting sqref="R148:R150">
    <cfRule type="expression" priority="15" dxfId="0">
      <formula>S148&lt;O148</formula>
    </cfRule>
    <cfRule type="expression" priority="16" dxfId="1">
      <formula>S148&gt;O148</formula>
    </cfRule>
  </conditionalFormatting>
  <conditionalFormatting sqref="R152:R154">
    <cfRule type="expression" priority="13" dxfId="0">
      <formula>S152&lt;O152</formula>
    </cfRule>
    <cfRule type="expression" priority="14" dxfId="1">
      <formula>S152&gt;O152</formula>
    </cfRule>
  </conditionalFormatting>
  <conditionalFormatting sqref="V18:V20">
    <cfRule type="expression" priority="2" dxfId="49">
      <formula>W18&gt;S18</formula>
    </cfRule>
    <cfRule type="expression" priority="1" dxfId="0">
      <formula>W18&lt;S18</formula>
    </cfRule>
  </conditionalFormatting>
  <conditionalFormatting sqref="V22:V24">
    <cfRule type="expression" priority="266" dxfId="49">
      <formula>W22&gt;S22</formula>
    </cfRule>
    <cfRule type="expression" priority="265" dxfId="0">
      <formula>W22&lt;S22</formula>
    </cfRule>
  </conditionalFormatting>
  <conditionalFormatting sqref="V27:V29">
    <cfRule type="expression" priority="264" dxfId="49">
      <formula>W27&gt;S27</formula>
    </cfRule>
    <cfRule type="expression" priority="263" dxfId="0">
      <formula>W27&lt;S27</formula>
    </cfRule>
  </conditionalFormatting>
  <conditionalFormatting sqref="V31:V33">
    <cfRule type="expression" priority="243" dxfId="0">
      <formula>W31&lt;S31</formula>
    </cfRule>
    <cfRule type="expression" priority="244" dxfId="49">
      <formula>W31&gt;S31</formula>
    </cfRule>
  </conditionalFormatting>
  <conditionalFormatting sqref="V36:V38">
    <cfRule type="expression" priority="241" dxfId="0">
      <formula>W36&lt;S36</formula>
    </cfRule>
    <cfRule type="expression" priority="242" dxfId="49">
      <formula>W36&gt;S36</formula>
    </cfRule>
  </conditionalFormatting>
  <conditionalFormatting sqref="V40:V42">
    <cfRule type="expression" priority="240" dxfId="49">
      <formula>W40&gt;S40</formula>
    </cfRule>
    <cfRule type="expression" priority="239" dxfId="0">
      <formula>W40&lt;S40</formula>
    </cfRule>
  </conditionalFormatting>
  <conditionalFormatting sqref="V46:V48">
    <cfRule type="expression" priority="216" dxfId="37">
      <formula>W46&gt;S46</formula>
    </cfRule>
    <cfRule type="expression" priority="215" dxfId="0">
      <formula>W46&lt;S46</formula>
    </cfRule>
  </conditionalFormatting>
  <conditionalFormatting sqref="V50:V52">
    <cfRule type="expression" priority="214" dxfId="37">
      <formula>W50&gt;S50</formula>
    </cfRule>
    <cfRule type="expression" priority="213" dxfId="0">
      <formula>W50&lt;S50</formula>
    </cfRule>
  </conditionalFormatting>
  <conditionalFormatting sqref="V55:V57">
    <cfRule type="expression" priority="212" dxfId="37">
      <formula>W55&gt;S55</formula>
    </cfRule>
    <cfRule type="expression" priority="211" dxfId="0">
      <formula>W55&lt;S55</formula>
    </cfRule>
  </conditionalFormatting>
  <conditionalFormatting sqref="V59:V61">
    <cfRule type="expression" priority="210" dxfId="37">
      <formula>W59&gt;S59</formula>
    </cfRule>
    <cfRule type="expression" priority="209" dxfId="0">
      <formula>W59&lt;S59</formula>
    </cfRule>
  </conditionalFormatting>
  <conditionalFormatting sqref="V64:V66">
    <cfRule type="expression" priority="195" dxfId="0">
      <formula>W64&lt;S64</formula>
    </cfRule>
    <cfRule type="expression" priority="196" dxfId="37">
      <formula>W64&gt;S64</formula>
    </cfRule>
  </conditionalFormatting>
  <conditionalFormatting sqref="V68:V70">
    <cfRule type="expression" priority="194" dxfId="37">
      <formula>W68&gt;S68</formula>
    </cfRule>
    <cfRule type="expression" priority="193" dxfId="0">
      <formula>W68&lt;S68</formula>
    </cfRule>
  </conditionalFormatting>
  <conditionalFormatting sqref="V74:V76">
    <cfRule type="expression" priority="124" dxfId="25">
      <formula>W74&gt;S74</formula>
    </cfRule>
    <cfRule type="expression" priority="123" dxfId="0">
      <formula>W74&lt;S74</formula>
    </cfRule>
  </conditionalFormatting>
  <conditionalFormatting sqref="V78:V80">
    <cfRule type="expression" priority="121" dxfId="0">
      <formula>W78&lt;S78</formula>
    </cfRule>
    <cfRule type="expression" priority="122" dxfId="25">
      <formula>W78&gt;S78</formula>
    </cfRule>
  </conditionalFormatting>
  <conditionalFormatting sqref="V83:V85">
    <cfRule type="expression" priority="119" dxfId="0">
      <formula>W83&lt;S83</formula>
    </cfRule>
    <cfRule type="expression" priority="120" dxfId="25">
      <formula>W83&gt;S83</formula>
    </cfRule>
  </conditionalFormatting>
  <conditionalFormatting sqref="V87:V89">
    <cfRule type="expression" priority="118" dxfId="25">
      <formula>W87&gt;S87</formula>
    </cfRule>
    <cfRule type="expression" priority="117" dxfId="0">
      <formula>W87&lt;S87</formula>
    </cfRule>
  </conditionalFormatting>
  <conditionalFormatting sqref="V92:V94">
    <cfRule type="expression" priority="104" dxfId="25">
      <formula>W92&gt;S92</formula>
    </cfRule>
    <cfRule type="expression" priority="103" dxfId="0">
      <formula>W92&lt;S92</formula>
    </cfRule>
  </conditionalFormatting>
  <conditionalFormatting sqref="V96:V98">
    <cfRule type="expression" priority="102" dxfId="25">
      <formula>W96&gt;S96</formula>
    </cfRule>
    <cfRule type="expression" priority="101" dxfId="0">
      <formula>W96&lt;S96</formula>
    </cfRule>
  </conditionalFormatting>
  <conditionalFormatting sqref="V102:V104">
    <cfRule type="expression" priority="78" dxfId="0">
      <formula>W102&lt;S102</formula>
    </cfRule>
    <cfRule type="expression" priority="77" dxfId="12">
      <formula>W102&gt;S102</formula>
    </cfRule>
  </conditionalFormatting>
  <conditionalFormatting sqref="V106:V108">
    <cfRule type="expression" priority="76" dxfId="0">
      <formula>W106&lt;S106</formula>
    </cfRule>
    <cfRule type="expression" priority="75" dxfId="12">
      <formula>W106&gt;S106</formula>
    </cfRule>
  </conditionalFormatting>
  <conditionalFormatting sqref="V111:V113">
    <cfRule type="expression" priority="73" dxfId="12">
      <formula>W111&gt;S111</formula>
    </cfRule>
    <cfRule type="expression" priority="74" dxfId="0">
      <formula>W111&lt;S111</formula>
    </cfRule>
  </conditionalFormatting>
  <conditionalFormatting sqref="V115:V117">
    <cfRule type="expression" priority="71" dxfId="12">
      <formula>W115&gt;S115</formula>
    </cfRule>
    <cfRule type="expression" priority="72" dxfId="0">
      <formula>W115&lt;S115</formula>
    </cfRule>
  </conditionalFormatting>
  <conditionalFormatting sqref="V120:V122">
    <cfRule type="expression" priority="57" dxfId="12">
      <formula>W120&gt;S120</formula>
    </cfRule>
    <cfRule type="expression" priority="58" dxfId="0">
      <formula>W120&lt;S120</formula>
    </cfRule>
  </conditionalFormatting>
  <conditionalFormatting sqref="V124:V126">
    <cfRule type="expression" priority="56" dxfId="0">
      <formula>W124&lt;S124</formula>
    </cfRule>
    <cfRule type="expression" priority="55" dxfId="12">
      <formula>W124&gt;S124</formula>
    </cfRule>
  </conditionalFormatting>
  <conditionalFormatting sqref="V130:V132">
    <cfRule type="expression" priority="32" dxfId="1">
      <formula>W130&gt;S130</formula>
    </cfRule>
    <cfRule type="expression" priority="31" dxfId="0">
      <formula>W130&lt;S130</formula>
    </cfRule>
  </conditionalFormatting>
  <conditionalFormatting sqref="V134:V136">
    <cfRule type="expression" priority="29" dxfId="0">
      <formula>W134&lt;S134</formula>
    </cfRule>
    <cfRule type="expression" priority="30" dxfId="1">
      <formula>W134&gt;S134</formula>
    </cfRule>
  </conditionalFormatting>
  <conditionalFormatting sqref="V139:V141">
    <cfRule type="expression" priority="27" dxfId="0">
      <formula>W139&lt;S139</formula>
    </cfRule>
    <cfRule type="expression" priority="28" dxfId="1">
      <formula>W139&gt;S139</formula>
    </cfRule>
  </conditionalFormatting>
  <conditionalFormatting sqref="V143:V145">
    <cfRule type="expression" priority="25" dxfId="0">
      <formula>W143&lt;S143</formula>
    </cfRule>
    <cfRule type="expression" priority="26" dxfId="1">
      <formula>W143&gt;S143</formula>
    </cfRule>
  </conditionalFormatting>
  <conditionalFormatting sqref="V148:V150">
    <cfRule type="expression" priority="12" dxfId="1">
      <formula>W148&gt;S148</formula>
    </cfRule>
    <cfRule type="expression" priority="11" dxfId="0">
      <formula>W148&lt;S148</formula>
    </cfRule>
  </conditionalFormatting>
  <conditionalFormatting sqref="V152:V154">
    <cfRule type="expression" priority="10" dxfId="1">
      <formula>W152&gt;S152</formula>
    </cfRule>
    <cfRule type="expression" priority="9" dxfId="0">
      <formula>W152&lt;S152</formula>
    </cfRule>
  </conditionalFormatting>
  <dataValidations count="90">
    <dataValidation sqref="F22 J22 N22 V22 R22" showErrorMessage="1" showInputMessage="1" allowBlank="0" type="list">
      <formula1>G_SM_B_1_1</formula1>
    </dataValidation>
    <dataValidation sqref="F23 J23 N23 V23 R23" showErrorMessage="1" showInputMessage="1" allowBlank="0" type="list">
      <formula1>G_SM_B_2_1</formula1>
    </dataValidation>
    <dataValidation sqref="F24 J24 N24 R24 V24" showErrorMessage="1" showInputMessage="1" allowBlank="0" type="list">
      <formula1>G_SM_B_3_1</formula1>
    </dataValidation>
    <dataValidation sqref="F27 J27 N27 R27 V27" showErrorMessage="1" showInputMessage="1" allowBlank="0" type="list">
      <formula1>G_PC_A_1_1</formula1>
    </dataValidation>
    <dataValidation sqref="F28 J28 N28 R28 V28" showErrorMessage="1" showInputMessage="1" allowBlank="0" type="list">
      <formula1>G_PC_A_2_1</formula1>
    </dataValidation>
    <dataValidation sqref="F29 J29 N29 R29 V29" showErrorMessage="1" showInputMessage="1" allowBlank="0" type="list">
      <formula1>G_PC_A_3_1</formula1>
    </dataValidation>
    <dataValidation sqref="F31 J31 N31 R31 V31" showErrorMessage="1" showInputMessage="1" allowBlank="0" type="list">
      <formula1>G_PC_B_1_1</formula1>
    </dataValidation>
    <dataValidation sqref="F32 J32 N32 R32 V32" showErrorMessage="1" showInputMessage="1" allowBlank="0" type="list">
      <formula1>G_PC_B_2_1</formula1>
    </dataValidation>
    <dataValidation sqref="F33 J33 N33 R33 V33" showErrorMessage="1" showInputMessage="1" allowBlank="0" type="list">
      <formula1>G_PC_B_3_1</formula1>
    </dataValidation>
    <dataValidation sqref="F36 J36 N36 R36 V36" showErrorMessage="1" showInputMessage="1" allowBlank="0" type="list">
      <formula1>G_EG_A_1_1</formula1>
    </dataValidation>
    <dataValidation sqref="F37 J37 N37 R37 V37" showErrorMessage="1" showInputMessage="1" allowBlank="0" type="list">
      <formula1>G_EG_A_2_1</formula1>
    </dataValidation>
    <dataValidation sqref="F38 J38 N38 R38 V38" showErrorMessage="1" showInputMessage="1" allowBlank="0" type="list">
      <formula1>G_EG_A_3_1</formula1>
    </dataValidation>
    <dataValidation sqref="F40 J40 N40 R40 V40" showErrorMessage="1" showInputMessage="1" allowBlank="0" type="list">
      <formula1>G_EG_B_1_1</formula1>
    </dataValidation>
    <dataValidation sqref="F41 J41 N41 R41 V41" showErrorMessage="1" showInputMessage="1" allowBlank="0" type="list">
      <formula1>G_EG_B_2_1</formula1>
    </dataValidation>
    <dataValidation sqref="F42 J42 N42 R42 V42" showErrorMessage="1" showInputMessage="1" allowBlank="0" type="list">
      <formula1>G_EG_B_3_1</formula1>
    </dataValidation>
    <dataValidation sqref="F46 J46 N46 R46 V46" showErrorMessage="1" showInputMessage="1" allowBlank="0" type="list">
      <formula1>D_TA_A_1_1</formula1>
    </dataValidation>
    <dataValidation sqref="F47 J47 N47 R47 V47" showErrorMessage="1" showInputMessage="1" allowBlank="0" type="list">
      <formula1>D_TA_A_2_1</formula1>
    </dataValidation>
    <dataValidation sqref="F48 J48 N48 R48 V48" showErrorMessage="1" showInputMessage="1" allowBlank="0" type="list">
      <formula1>D_TA_A_3_1</formula1>
    </dataValidation>
    <dataValidation sqref="F50 J50 N50 R50 V50" showErrorMessage="1" showInputMessage="1" allowBlank="0" type="list">
      <formula1>D_TA_B_1_1</formula1>
    </dataValidation>
    <dataValidation sqref="F51 J51 N51 R51 V51" showErrorMessage="1" showInputMessage="1" allowBlank="0" type="list">
      <formula1>D_TA_B_2_1</formula1>
    </dataValidation>
    <dataValidation sqref="F52 J52 N52 R52 V52" showErrorMessage="1" showInputMessage="1" allowBlank="0" type="list">
      <formula1>D_TA_B_3_1</formula1>
    </dataValidation>
    <dataValidation sqref="F55 J55 N55 R55 V55" showErrorMessage="1" showInputMessage="1" allowBlank="0" type="list">
      <formula1>D_SR_A_1_1</formula1>
    </dataValidation>
    <dataValidation sqref="F56 J56 N56 R56 V56" showErrorMessage="1" showInputMessage="1" allowBlank="0" type="list">
      <formula1>D_SR_A_2_1</formula1>
    </dataValidation>
    <dataValidation sqref="F57 J57 N57 R57 V57" showErrorMessage="1" showInputMessage="1" allowBlank="0" type="list">
      <formula1>D_SR_A_3_1</formula1>
    </dataValidation>
    <dataValidation sqref="F59 J59 N59 R59 V59" showErrorMessage="1" showInputMessage="1" allowBlank="0" type="list">
      <formula1>D_SR_B_1_1</formula1>
    </dataValidation>
    <dataValidation sqref="F60 J60 N60 R60 V60" showErrorMessage="1" showInputMessage="1" allowBlank="0" type="list">
      <formula1>D_SR_B_2_1</formula1>
    </dataValidation>
    <dataValidation sqref="F61 J61 N61 R61 V61" showErrorMessage="1" showInputMessage="1" allowBlank="0" type="list">
      <formula1>D_SR_B_3_1</formula1>
    </dataValidation>
    <dataValidation sqref="F64 J64 N64 R64 V64 J74:J76 J78:J80" showErrorMessage="1" showInputMessage="1" allowBlank="0" type="list">
      <formula1>D_SA_A_1_1</formula1>
    </dataValidation>
    <dataValidation sqref="F65 J65 N65 R65 V65" showErrorMessage="1" showInputMessage="1" allowBlank="0" type="list">
      <formula1>D_SA_A_2_1</formula1>
    </dataValidation>
    <dataValidation sqref="F66 J66 N66 R66 V66" showErrorMessage="1" showInputMessage="1" allowBlank="0" type="list">
      <formula1>D_SA_A_3_1</formula1>
    </dataValidation>
    <dataValidation sqref="F68 J68 N68 R68 V68" showErrorMessage="1" showInputMessage="1" allowBlank="0" type="list">
      <formula1>D_SA_B_1_1</formula1>
    </dataValidation>
    <dataValidation sqref="F69 J69 N69 R69 V69" showErrorMessage="1" showInputMessage="1" allowBlank="0" type="list">
      <formula1>D_SA_B_2_1</formula1>
    </dataValidation>
    <dataValidation sqref="F70 J70 N70 R70 V70" showErrorMessage="1" showInputMessage="1" allowBlank="0" type="list">
      <formula1>D_SA_B_3_1</formula1>
    </dataValidation>
    <dataValidation sqref="V74 R74 N74" showErrorMessage="1" showInputMessage="1" allowBlank="0" type="list">
      <formula1>I_SB_A_1_1</formula1>
    </dataValidation>
    <dataValidation sqref="R75 V75 N75" showErrorMessage="1" showInputMessage="1" allowBlank="0" type="list">
      <formula1>I_SB_A_2_1</formula1>
    </dataValidation>
    <dataValidation sqref="V76 R76 N76" showErrorMessage="1" showInputMessage="1" allowBlank="0" type="list">
      <formula1>I_SB_A_3_1</formula1>
    </dataValidation>
    <dataValidation sqref="V78 R78 N78" showErrorMessage="1" showInputMessage="1" allowBlank="0" type="list">
      <formula1>I_SB_B_1_1</formula1>
    </dataValidation>
    <dataValidation sqref="V79 R79 N79" showErrorMessage="1" showInputMessage="1" allowBlank="0" type="list">
      <formula1>I_SB_B_2_1</formula1>
    </dataValidation>
    <dataValidation sqref="V80 R80 N80" showErrorMessage="1" showInputMessage="1" allowBlank="0" type="list">
      <formula1>I_SB_B_3_1</formula1>
    </dataValidation>
    <dataValidation sqref="F83 J83 N83 R83 V83 F74:F76 F78:F80" showErrorMessage="1" showInputMessage="1" allowBlank="0" type="list">
      <formula1>I_SD_A_1_1</formula1>
    </dataValidation>
    <dataValidation sqref="F84 J84 N84 R84 V84" showErrorMessage="1" showInputMessage="1" allowBlank="0" type="list">
      <formula1>I_SD_A_2_1</formula1>
    </dataValidation>
    <dataValidation sqref="F85 J85 N85 R85 V85" showErrorMessage="1" showInputMessage="1" allowBlank="0" type="list">
      <formula1>I_SD_A_3_1</formula1>
    </dataValidation>
    <dataValidation sqref="F87 J87 N87 R87 V87" showErrorMessage="1" showInputMessage="1" allowBlank="0" type="list">
      <formula1>I_SD_B_1_1</formula1>
    </dataValidation>
    <dataValidation sqref="F88 J88 N88 R88 V88" showErrorMessage="1" showInputMessage="1" allowBlank="0" type="list">
      <formula1>I_SD_B_2_1</formula1>
    </dataValidation>
    <dataValidation sqref="F89 J89 N89 R89 V89" showErrorMessage="1" showInputMessage="1" allowBlank="0" type="list">
      <formula1>I_SD_B_3_1</formula1>
    </dataValidation>
    <dataValidation sqref="F92 J92 N92 R92 V92" showErrorMessage="1" showInputMessage="1" allowBlank="0" type="list">
      <formula1>I_DM_A_1_1</formula1>
    </dataValidation>
    <dataValidation sqref="F93 J93 N93 R93 V93" showErrorMessage="1" showInputMessage="1" allowBlank="0" type="list">
      <formula1>I_DM_A_2_1</formula1>
    </dataValidation>
    <dataValidation sqref="F94 J94 N94 R94 V94" showErrorMessage="1" showInputMessage="1" allowBlank="0" type="list">
      <formula1>I_DM_A_3_1</formula1>
    </dataValidation>
    <dataValidation sqref="F96 J96 N96 R96 V96" showErrorMessage="1" showInputMessage="1" allowBlank="0" type="list">
      <formula1>I_DM_B_1_1</formula1>
    </dataValidation>
    <dataValidation sqref="F97 J97 N97 R97 V97" showErrorMessage="1" showInputMessage="1" allowBlank="0" type="list">
      <formula1>I_DM_B_2_1</formula1>
    </dataValidation>
    <dataValidation sqref="F98 J98 N98 R98 V98 J102:J104 J106:J108 J111:J113 J115:J117 J120:J122 J124:J126 N102:N104 N106:N108 N111:N113 N115:N117 N120:N122 N124:N126 R102:R104 R106:R108 R111:R113 R115:R117 R120:R122 R124:R126" showErrorMessage="1" showInputMessage="1" allowBlank="0" type="list">
      <formula1>I_DM_B_3_1</formula1>
    </dataValidation>
    <dataValidation sqref="V102" showErrorMessage="1" showInputMessage="1" allowBlank="0" type="list">
      <formula1>V_AA_A_1_1</formula1>
    </dataValidation>
    <dataValidation sqref="F102:F103 F124:F126 F111:F113 F115:F117 V103 F106:F108 F120:F122" showErrorMessage="1" showInputMessage="1" allowBlank="0" type="list">
      <formula1>V_AA_A_2_1</formula1>
    </dataValidation>
    <dataValidation sqref="F104 V104" showErrorMessage="1" showInputMessage="1" allowBlank="0" type="list">
      <formula1>V_AA_A_3_1</formula1>
    </dataValidation>
    <dataValidation sqref="V106" showErrorMessage="1" showInputMessage="1" allowBlank="0" type="list">
      <formula1>V_AA_B_1_1</formula1>
    </dataValidation>
    <dataValidation sqref="V107" showErrorMessage="1" showInputMessage="1" allowBlank="0" type="list">
      <formula1>V_AA_B_2_1</formula1>
    </dataValidation>
    <dataValidation sqref="V108" showErrorMessage="1" showInputMessage="1" allowBlank="0" type="list">
      <formula1>V_AA_B_3_1</formula1>
    </dataValidation>
    <dataValidation sqref="V111" showErrorMessage="1" showInputMessage="1" allowBlank="0" type="list">
      <formula1>V_RT_A_1_1</formula1>
    </dataValidation>
    <dataValidation sqref="V112" showErrorMessage="1" showInputMessage="1" allowBlank="0" type="list">
      <formula1>V_RT_A_2_1</formula1>
    </dataValidation>
    <dataValidation sqref="V113" showErrorMessage="1" showInputMessage="1" allowBlank="0" type="list">
      <formula1>V_RT_A_3_1</formula1>
    </dataValidation>
    <dataValidation sqref="V115" showErrorMessage="1" showInputMessage="1" allowBlank="0" type="list">
      <formula1>V_RT_B_1_1</formula1>
    </dataValidation>
    <dataValidation sqref="V116" showErrorMessage="1" showInputMessage="1" allowBlank="0" type="list">
      <formula1>V_RT_B_2_1</formula1>
    </dataValidation>
    <dataValidation sqref="V117" showErrorMessage="1" showInputMessage="1" allowBlank="0" type="list">
      <formula1>V_RT_B_3_1</formula1>
    </dataValidation>
    <dataValidation sqref="V120" showErrorMessage="1" showInputMessage="1" allowBlank="0" type="list">
      <formula1>V_ST_A_1_1</formula1>
    </dataValidation>
    <dataValidation sqref="V121" showErrorMessage="1" showInputMessage="1" allowBlank="0" type="list">
      <formula1>V_ST_A_2_1</formula1>
    </dataValidation>
    <dataValidation sqref="V122" showErrorMessage="1" showInputMessage="1" allowBlank="0" type="list">
      <formula1>V_ST_A_3_1</formula1>
    </dataValidation>
    <dataValidation sqref="V124" showErrorMessage="1" showInputMessage="1" allowBlank="0" type="list">
      <formula1>V_ST_B_1_1</formula1>
    </dataValidation>
    <dataValidation sqref="V125" showErrorMessage="1" showInputMessage="1" allowBlank="0" type="list">
      <formula1>V_ST_B_2_1</formula1>
    </dataValidation>
    <dataValidation sqref="V126" showErrorMessage="1" showInputMessage="1" allowBlank="0" type="list">
      <formula1>V_ST_B_3_1</formula1>
    </dataValidation>
    <dataValidation sqref="F130 J130 N130 R130 V130" showErrorMessage="1" showInputMessage="1" allowBlank="0" type="list">
      <formula1>O_IM_A_1_1</formula1>
    </dataValidation>
    <dataValidation sqref="F131 J131 N131 R131 V131" showErrorMessage="1" showInputMessage="1" allowBlank="0" type="list">
      <formula1>O_IM_A_2_1</formula1>
    </dataValidation>
    <dataValidation sqref="F132 J132 N132 R132 V132" showErrorMessage="1" showInputMessage="1" allowBlank="0" type="list">
      <formula1>O_IM_A_3_1</formula1>
    </dataValidation>
    <dataValidation sqref="F134 J134 N134 R134 V134" showErrorMessage="1" showInputMessage="1" allowBlank="0" type="list">
      <formula1>O_IM_B_1_1</formula1>
    </dataValidation>
    <dataValidation sqref="F135 J135 N135 R135 V135" showErrorMessage="1" showInputMessage="1" allowBlank="0" type="list">
      <formula1>O_IM_B_2_1</formula1>
    </dataValidation>
    <dataValidation sqref="F136 J136 N136 R136 V136" showErrorMessage="1" showInputMessage="1" allowBlank="0" type="list">
      <formula1>O_IM_B_3_1</formula1>
    </dataValidation>
    <dataValidation sqref="F139 J139 N139 R139 V139" showErrorMessage="1" showInputMessage="1" allowBlank="0" type="list">
      <formula1>O_EM_A_1_1</formula1>
    </dataValidation>
    <dataValidation sqref="F140 J140 N140 R140 V140" showErrorMessage="1" showInputMessage="1" allowBlank="0" type="list">
      <formula1>O_EM_A_2_1</formula1>
    </dataValidation>
    <dataValidation sqref="F141 J141 N141 R141 V141" showErrorMessage="1" showInputMessage="1" allowBlank="0" type="list">
      <formula1>O_EM_A_3_1</formula1>
    </dataValidation>
    <dataValidation sqref="F143 J143 N143 R143 V143" showErrorMessage="1" showInputMessage="1" allowBlank="0" type="list">
      <formula1>O_EM_B_1_1</formula1>
    </dataValidation>
    <dataValidation sqref="F144 J144 N144 R144 V144" showErrorMessage="1" showInputMessage="1" allowBlank="0" type="list">
      <formula1>O_EM_B_2_1</formula1>
    </dataValidation>
    <dataValidation sqref="F145 J145 N145 R145 V145" showErrorMessage="1" showInputMessage="1" allowBlank="0" type="list">
      <formula1>O_EM_B_3_1</formula1>
    </dataValidation>
    <dataValidation sqref="F148 J148 N148 R148 V148" showErrorMessage="1" showInputMessage="1" allowBlank="0" type="list">
      <formula1>O_OM_A_1_1</formula1>
    </dataValidation>
    <dataValidation sqref="F149 J149 N149 R149 V149" showErrorMessage="1" showInputMessage="1" allowBlank="0" type="list">
      <formula1>O_OM_A_2_1</formula1>
    </dataValidation>
    <dataValidation sqref="F150 J150 N150 R150 V150" showErrorMessage="1" showInputMessage="1" allowBlank="0" type="list">
      <formula1>O_OM_A_3_1</formula1>
    </dataValidation>
    <dataValidation sqref="F152 J152 N152 R152 V152" showErrorMessage="1" showInputMessage="1" allowBlank="0" type="list">
      <formula1>O_OM_B_1_1</formula1>
    </dataValidation>
    <dataValidation sqref="F153 J153 N153 R153 V153" showErrorMessage="1" showInputMessage="1" allowBlank="0" type="list">
      <formula1>O_OM_B_2_1</formula1>
    </dataValidation>
    <dataValidation sqref="F154 J154 N154 R154 V154" showErrorMessage="1" showInputMessage="1" allowBlank="0" type="list">
      <formula1>O_OM_B_3_1</formula1>
    </dataValidation>
    <dataValidation sqref="N18 J18 F18 R18 V18" showErrorMessage="1" showInputMessage="1" allowBlank="0" type="list">
      <formula1>G_SM_A_1_1</formula1>
    </dataValidation>
    <dataValidation sqref="F19 J19 N19 R19 V19" showErrorMessage="1" showInputMessage="1" allowBlank="0" type="list">
      <formula1>G_SM_A_2_1</formula1>
    </dataValidation>
    <dataValidation sqref="F20 J20 N20 R20 V20" showErrorMessage="1" showInputMessage="1" allowBlank="0" type="list">
      <formula1>G_SM_A_3_1</formula1>
    </dataValidation>
  </dataValidations>
  <pageMargins left="0.75" right="0.75" top="1" bottom="1" header="0.5" footer="0.5"/>
  <pageSetup orientation="portrait" paperSize="9" scale="10" fitToHeight="0" fitToWidth="0" firstPageNumber="0" horizontalDpi="300" verticalDpi="300"/>
</worksheet>
</file>

<file path=xl/worksheets/sheet6.xml><?xml version="1.0" encoding="utf-8"?>
<worksheet xmlns:r="http://schemas.openxmlformats.org/officeDocument/2006/relationships" xmlns="http://schemas.openxmlformats.org/spreadsheetml/2006/main">
  <sheetPr codeName="Sheet5">
    <outlinePr summaryBelow="1" summaryRight="1"/>
    <pageSetUpPr fitToPage="1"/>
  </sheetPr>
  <dimension ref="A1:AE132"/>
  <sheetViews>
    <sheetView topLeftCell="A5" zoomScaleNormal="100" workbookViewId="0">
      <selection activeCell="K12" sqref="K12"/>
    </sheetView>
  </sheetViews>
  <sheetFormatPr baseColWidth="8" defaultColWidth="8.85546875" defaultRowHeight="15"/>
  <cols>
    <col width="26.140625" customWidth="1" style="718" min="1" max="1"/>
    <col width="11" customWidth="1" style="718" min="2" max="2"/>
    <col width="9.5703125" customWidth="1" style="718" min="3" max="3"/>
    <col width="1.85546875" customWidth="1" style="718" min="4" max="4"/>
    <col width="8.85546875" customWidth="1" style="718" min="5" max="5"/>
    <col width="1.42578125" customWidth="1" style="718" min="6" max="6"/>
    <col width="8.85546875" customWidth="1" style="718" min="7" max="7"/>
    <col width="1.42578125" customWidth="1" style="718" min="8" max="8"/>
    <col width="8.85546875" customWidth="1" style="718" min="9" max="9"/>
    <col width="1.42578125" customWidth="1" style="718" min="10" max="10"/>
    <col width="21.42578125" customWidth="1" style="718" min="11" max="11"/>
    <col width="22.140625" customWidth="1" style="718" min="12" max="12"/>
    <col width="3.85546875" customWidth="1" style="718" min="13" max="13"/>
    <col width="4.42578125" customWidth="1" style="718" min="14" max="14"/>
    <col width="9.5703125" customWidth="1" style="718" min="15" max="22"/>
    <col width="8.85546875" customWidth="1" style="718" min="23" max="25"/>
    <col width="24.7109375" customWidth="1" style="718" min="26" max="26"/>
    <col width="8.85546875" customWidth="1" style="718" min="27" max="27"/>
    <col width="8.85546875" customWidth="1" style="718" min="28" max="16384"/>
  </cols>
  <sheetData>
    <row r="1" ht="69" customHeight="1" s="721">
      <c r="A1" s="803" t="inlineStr">
        <is>
          <t>Notes:
Data in this worksheet is automatically imported from the Interview and Roadmap worksheets and will automatically update when changed in the respective worksheets.  This is mostly a read-only worksheet, changes should be made in Interview or Roadmap worksheets.</t>
        </is>
      </c>
      <c r="B1" s="769" t="n"/>
      <c r="C1" s="769" t="n"/>
      <c r="D1" s="769" t="n"/>
      <c r="E1" s="769" t="n"/>
      <c r="F1" s="769" t="n"/>
      <c r="G1" s="769" t="n"/>
      <c r="H1" s="769" t="n"/>
      <c r="I1" s="769" t="n"/>
      <c r="J1" s="769" t="n"/>
      <c r="K1" s="784" t="n"/>
    </row>
    <row r="3" ht="24.95" customHeight="1" s="721">
      <c r="A3" s="40" t="inlineStr">
        <is>
          <t>Software Assurance Maturity Model (SAMM) Roadmap</t>
        </is>
      </c>
      <c r="L3" s="40">
        <f>A3</f>
        <v/>
      </c>
    </row>
    <row r="4" ht="14.1" customFormat="1" customHeight="1" s="715">
      <c r="A4" s="715" t="inlineStr">
        <is>
          <t>Organization:</t>
        </is>
      </c>
      <c r="B4" s="714">
        <f>IF(ISBLANK(Interview!D10),"",Interview!D10)</f>
        <v/>
      </c>
      <c r="L4" s="715">
        <f>B4</f>
        <v/>
      </c>
    </row>
    <row r="5" ht="14.1" customFormat="1" customHeight="1" s="715">
      <c r="A5" s="715" t="inlineStr">
        <is>
          <t>Team/Application:</t>
        </is>
      </c>
      <c r="B5" s="714">
        <f>IF(ISBLANK(Interview!D11),"",Interview!D11)</f>
        <v/>
      </c>
      <c r="L5" s="715">
        <f>B5</f>
        <v/>
      </c>
    </row>
    <row r="6" ht="14.1" customFormat="1" customHeight="1" s="715">
      <c r="A6" s="715" t="inlineStr">
        <is>
          <t>Date</t>
        </is>
      </c>
      <c r="B6" s="716">
        <f>IF(ISBLANK(Interview!D12),"",Interview!D12)</f>
        <v/>
      </c>
      <c r="L6" s="42">
        <f>B6</f>
        <v/>
      </c>
    </row>
    <row r="7" ht="14.1" customFormat="1" customHeight="1" s="715">
      <c r="A7" s="715" t="inlineStr">
        <is>
          <t>Team Lead:</t>
        </is>
      </c>
      <c r="B7" s="716">
        <f>IF(ISBLANK(Interview!D13),"",Interview!D13)</f>
        <v/>
      </c>
    </row>
    <row r="8" ht="14.1" customFormat="1" customHeight="1" s="715">
      <c r="A8" s="715" t="inlineStr">
        <is>
          <t>Contributors:</t>
        </is>
      </c>
      <c r="B8" s="716">
        <f>IF(ISBLANK(Interview!D14),"",Interview!D14)</f>
        <v/>
      </c>
      <c r="L8" s="43" t="n"/>
      <c r="M8" s="43" t="n"/>
      <c r="N8" s="43" t="n"/>
      <c r="O8" s="719" t="n"/>
      <c r="S8" s="719" t="n"/>
      <c r="W8" s="52" t="n"/>
    </row>
    <row r="9" ht="14.1" customFormat="1" customHeight="1" s="715">
      <c r="L9" s="43" t="n"/>
      <c r="M9" s="43" t="n"/>
      <c r="N9" s="43" t="n"/>
      <c r="O9" s="719" t="n"/>
      <c r="Q9" s="719" t="n"/>
      <c r="S9" s="719" t="n"/>
      <c r="U9" s="719" t="n"/>
      <c r="W9" s="52" t="n"/>
    </row>
    <row r="10" ht="15" customFormat="1" customHeight="1" s="715" thickBot="1">
      <c r="A10" s="715" t="inlineStr">
        <is>
          <t>Source Data</t>
        </is>
      </c>
      <c r="B10" s="44" t="inlineStr">
        <is>
          <t>As-Is</t>
        </is>
      </c>
      <c r="I10" s="44" t="inlineStr">
        <is>
          <t>To-Be</t>
        </is>
      </c>
      <c r="L10" s="45" t="inlineStr">
        <is>
          <t>Security Practice</t>
        </is>
      </c>
      <c r="M10" s="45" t="n"/>
      <c r="N10" s="45" t="n"/>
      <c r="O10" s="712" t="n"/>
      <c r="P10" s="733" t="n"/>
      <c r="Q10" s="712" t="n"/>
      <c r="R10" s="733" t="n"/>
      <c r="S10" s="712" t="n"/>
      <c r="T10" s="733" t="n"/>
      <c r="U10" s="712" t="n"/>
      <c r="V10" s="733" t="n"/>
      <c r="W10" s="52" t="n"/>
    </row>
    <row r="11" ht="14.1" customHeight="1" s="721" thickBot="1">
      <c r="A11" s="46" t="inlineStr">
        <is>
          <t>Security Practices/Phase</t>
        </is>
      </c>
      <c r="B11" s="47" t="inlineStr">
        <is>
          <t>Start</t>
        </is>
      </c>
      <c r="C11" s="47" t="inlineStr">
        <is>
          <t>Phase 1</t>
        </is>
      </c>
      <c r="D11" s="48" t="inlineStr">
        <is>
          <t>After 1</t>
        </is>
      </c>
      <c r="E11" s="47" t="inlineStr">
        <is>
          <t>Phase 2</t>
        </is>
      </c>
      <c r="F11" s="48" t="inlineStr">
        <is>
          <t>After 2</t>
        </is>
      </c>
      <c r="G11" s="47" t="inlineStr">
        <is>
          <t>Phase 3</t>
        </is>
      </c>
      <c r="H11" s="48" t="inlineStr">
        <is>
          <t>May</t>
        </is>
      </c>
      <c r="I11" s="47" t="inlineStr">
        <is>
          <t>Phase 4</t>
        </is>
      </c>
      <c r="J11" s="49" t="inlineStr">
        <is>
          <t>After 4</t>
        </is>
      </c>
      <c r="K11" s="50" t="inlineStr">
        <is>
          <t>Current GAP</t>
        </is>
      </c>
      <c r="L11" s="717" t="n"/>
      <c r="M11" s="52" t="n"/>
      <c r="N11" s="52" t="n"/>
      <c r="O11" s="717">
        <f>C11</f>
        <v/>
      </c>
      <c r="Q11" s="717">
        <f>E11</f>
        <v/>
      </c>
      <c r="S11" s="717">
        <f>G11</f>
        <v/>
      </c>
      <c r="U11" s="717">
        <f>I11</f>
        <v/>
      </c>
      <c r="W11" s="52" t="n"/>
      <c r="AA11" s="50">
        <f>I11</f>
        <v/>
      </c>
      <c r="AB11" s="50">
        <f>G11</f>
        <v/>
      </c>
      <c r="AC11" s="50">
        <f>E11</f>
        <v/>
      </c>
      <c r="AD11" s="50">
        <f>C11</f>
        <v/>
      </c>
      <c r="AE11" s="50">
        <f>B11</f>
        <v/>
      </c>
    </row>
    <row r="12" ht="15" customHeight="1" s="721">
      <c r="A12" s="53" t="inlineStr">
        <is>
          <t>Strategy &amp; Metrics</t>
        </is>
      </c>
      <c r="B12" s="54">
        <f>IF(ISNUMBER(Interview!$J$18),Interview!$J$18,SUM(LEFT(Interview!$J$18),".5"))</f>
        <v/>
      </c>
      <c r="C12" s="55">
        <f>Roadmap!M18</f>
        <v/>
      </c>
      <c r="D12" s="56">
        <f>C12</f>
        <v/>
      </c>
      <c r="E12" s="55">
        <f>Roadmap!Q18</f>
        <v/>
      </c>
      <c r="F12" s="56">
        <f>E12</f>
        <v/>
      </c>
      <c r="G12" s="55">
        <f>Roadmap!U18</f>
        <v/>
      </c>
      <c r="H12" s="57">
        <f>G12</f>
        <v/>
      </c>
      <c r="I12" s="55">
        <f>Roadmap!Y18</f>
        <v/>
      </c>
      <c r="J12" s="57">
        <f>I12</f>
        <v/>
      </c>
      <c r="K12" s="58">
        <f>IFERROR(I12-B12,I12-LEFT(B12,1))</f>
        <v/>
      </c>
      <c r="L12" s="52" t="n"/>
      <c r="M12" s="52" t="n"/>
      <c r="N12" s="52" t="n"/>
      <c r="O12" s="52" t="n"/>
      <c r="P12" s="52" t="n"/>
      <c r="Q12" s="52" t="n"/>
      <c r="R12" s="52" t="n"/>
      <c r="S12" s="52" t="n"/>
      <c r="T12" s="52" t="n"/>
      <c r="U12" s="52" t="n"/>
      <c r="V12" s="52" t="n"/>
      <c r="W12" s="52" t="n"/>
      <c r="Z12" s="718">
        <f>A12</f>
        <v/>
      </c>
      <c r="AA12" s="59">
        <f>I12</f>
        <v/>
      </c>
      <c r="AB12" s="59">
        <f>G12</f>
        <v/>
      </c>
      <c r="AC12" s="59">
        <f>E12</f>
        <v/>
      </c>
      <c r="AD12" s="59">
        <f>C12</f>
        <v/>
      </c>
      <c r="AE12" s="59">
        <f>B12</f>
        <v/>
      </c>
    </row>
    <row r="13" ht="15" customHeight="1" s="721">
      <c r="A13" s="60" t="inlineStr">
        <is>
          <t>Policy &amp; Compliance</t>
        </is>
      </c>
      <c r="B13" s="54">
        <f>IF(ISNUMBER(Interview!$J$32),Interview!$J$32,SUM(LEFT(Interview!$J$32),".5"))</f>
        <v/>
      </c>
      <c r="C13" s="61">
        <f>Roadmap!M27</f>
        <v/>
      </c>
      <c r="D13" s="56">
        <f>C13</f>
        <v/>
      </c>
      <c r="E13" s="61">
        <f>Roadmap!Q27</f>
        <v/>
      </c>
      <c r="F13" s="56">
        <f>E13</f>
        <v/>
      </c>
      <c r="G13" s="61">
        <f>Roadmap!U27</f>
        <v/>
      </c>
      <c r="H13" s="56">
        <f>G13</f>
        <v/>
      </c>
      <c r="I13" s="61">
        <f>Roadmap!Y27</f>
        <v/>
      </c>
      <c r="J13" s="56">
        <f>I13</f>
        <v/>
      </c>
      <c r="K13" s="58">
        <f>IFERROR(I13-B13,I13-LEFT(B13,1))</f>
        <v/>
      </c>
      <c r="L13" s="52" t="n"/>
      <c r="M13" s="52" t="n"/>
      <c r="N13" s="52" t="n"/>
      <c r="O13" s="52" t="n"/>
      <c r="P13" s="52" t="n"/>
      <c r="Q13" s="52" t="n"/>
      <c r="R13" s="52" t="n"/>
      <c r="S13" s="52" t="n"/>
      <c r="T13" s="52" t="n"/>
      <c r="U13" s="52" t="n"/>
      <c r="V13" s="52" t="n"/>
      <c r="W13" s="52" t="n"/>
      <c r="Z13" s="718">
        <f>A13</f>
        <v/>
      </c>
      <c r="AA13" s="59">
        <f>I13</f>
        <v/>
      </c>
      <c r="AB13" s="59">
        <f>G13</f>
        <v/>
      </c>
      <c r="AC13" s="59">
        <f>E13</f>
        <v/>
      </c>
      <c r="AD13" s="59">
        <f>C13</f>
        <v/>
      </c>
      <c r="AE13" s="59">
        <f>B13</f>
        <v/>
      </c>
    </row>
    <row r="14" ht="15" customHeight="1" s="721">
      <c r="A14" s="62" t="inlineStr">
        <is>
          <t>Education &amp; Guidance</t>
        </is>
      </c>
      <c r="B14" s="63">
        <f>IF(ISNUMBER(Interview!$J$46),Interview!$J$46,SUM(LEFT(Interview!$J$46),".5"))</f>
        <v/>
      </c>
      <c r="C14" s="61">
        <f>Roadmap!M36</f>
        <v/>
      </c>
      <c r="D14" s="64">
        <f>C14</f>
        <v/>
      </c>
      <c r="E14" s="61">
        <f>Roadmap!Q36</f>
        <v/>
      </c>
      <c r="F14" s="64">
        <f>E14</f>
        <v/>
      </c>
      <c r="G14" s="61">
        <f>Roadmap!U36</f>
        <v/>
      </c>
      <c r="H14" s="64">
        <f>G14</f>
        <v/>
      </c>
      <c r="I14" s="61">
        <f>Roadmap!Y36</f>
        <v/>
      </c>
      <c r="J14" s="64">
        <f>I14</f>
        <v/>
      </c>
      <c r="K14" s="58">
        <f>IFERROR(I14-B14,I14-LEFT(B14,1))</f>
        <v/>
      </c>
      <c r="L14" s="52" t="n"/>
      <c r="M14" s="52" t="n"/>
      <c r="N14" s="52" t="n"/>
      <c r="O14" s="52" t="n"/>
      <c r="P14" s="52" t="n"/>
      <c r="Q14" s="52" t="n"/>
      <c r="R14" s="52" t="n"/>
      <c r="S14" s="52" t="n"/>
      <c r="T14" s="52" t="n"/>
      <c r="U14" s="52" t="n"/>
      <c r="V14" s="52" t="n"/>
      <c r="W14" s="52" t="n"/>
      <c r="Z14" s="718">
        <f>A14</f>
        <v/>
      </c>
      <c r="AA14" s="59">
        <f>I14</f>
        <v/>
      </c>
      <c r="AB14" s="59">
        <f>G14</f>
        <v/>
      </c>
      <c r="AC14" s="59">
        <f>E14</f>
        <v/>
      </c>
      <c r="AD14" s="59">
        <f>C14</f>
        <v/>
      </c>
      <c r="AE14" s="59">
        <f>B14</f>
        <v/>
      </c>
    </row>
    <row r="15" ht="15" customHeight="1" s="721">
      <c r="A15" s="65" t="inlineStr">
        <is>
          <t>Threat Assessment</t>
        </is>
      </c>
      <c r="B15" s="54">
        <f>IF(ISNUMBER(Interview!$J$61),Interview!$J$61,SUM(LEFT(Interview!$J$61),".5"))</f>
        <v/>
      </c>
      <c r="C15" s="66">
        <f>Roadmap!M46</f>
        <v/>
      </c>
      <c r="D15" s="67">
        <f>C15</f>
        <v/>
      </c>
      <c r="E15" s="71">
        <f>Roadmap!Q46</f>
        <v/>
      </c>
      <c r="F15" s="67">
        <f>E15</f>
        <v/>
      </c>
      <c r="G15" s="71">
        <f>Roadmap!U46</f>
        <v/>
      </c>
      <c r="H15" s="56">
        <f>G15</f>
        <v/>
      </c>
      <c r="I15" s="71">
        <f>Roadmap!Y46</f>
        <v/>
      </c>
      <c r="J15" s="67">
        <f>I15</f>
        <v/>
      </c>
      <c r="K15" s="58">
        <f>IFERROR(I15-B15,I15-LEFT(B15,1))</f>
        <v/>
      </c>
      <c r="L15" s="52">
        <f>A12</f>
        <v/>
      </c>
      <c r="M15" s="52" t="n"/>
      <c r="N15" s="52" t="n"/>
      <c r="O15" s="52" t="n"/>
      <c r="P15" s="52" t="n"/>
      <c r="Q15" s="52" t="n"/>
      <c r="R15" s="52" t="n"/>
      <c r="S15" s="52" t="n"/>
      <c r="T15" s="52" t="n"/>
      <c r="U15" s="52" t="n"/>
      <c r="V15" s="52" t="n"/>
      <c r="W15" s="52" t="n"/>
      <c r="Z15" s="718">
        <f>A15</f>
        <v/>
      </c>
      <c r="AA15" s="59">
        <f>I15</f>
        <v/>
      </c>
      <c r="AB15" s="59">
        <f>G15</f>
        <v/>
      </c>
      <c r="AC15" s="59">
        <f>E15</f>
        <v/>
      </c>
      <c r="AD15" s="59">
        <f>C15</f>
        <v/>
      </c>
      <c r="AE15" s="59">
        <f>B15</f>
        <v/>
      </c>
    </row>
    <row r="16" ht="15" customHeight="1" s="721">
      <c r="A16" s="68" t="inlineStr">
        <is>
          <t>Security Requirements</t>
        </is>
      </c>
      <c r="B16" s="54">
        <f>IF(ISNUMBER(Interview!$J75),Interview!$J$75,SUM(LEFT(Interview!$J$75),".5"))</f>
        <v/>
      </c>
      <c r="C16" s="61">
        <f>Roadmap!M55</f>
        <v/>
      </c>
      <c r="D16" s="56">
        <f>C16</f>
        <v/>
      </c>
      <c r="E16" s="61">
        <f>Roadmap!Q55</f>
        <v/>
      </c>
      <c r="F16" s="56">
        <f>E16</f>
        <v/>
      </c>
      <c r="G16" s="61">
        <f>Roadmap!U55</f>
        <v/>
      </c>
      <c r="H16" s="56">
        <f>G16</f>
        <v/>
      </c>
      <c r="I16" s="61">
        <f>Roadmap!Y55</f>
        <v/>
      </c>
      <c r="J16" s="56">
        <f>I16</f>
        <v/>
      </c>
      <c r="K16" s="58">
        <f>IFERROR(I16-B16,I16-LEFT(B16,1))</f>
        <v/>
      </c>
      <c r="L16" s="52" t="n"/>
      <c r="M16" s="52" t="n"/>
      <c r="N16" s="52" t="n"/>
      <c r="O16" s="52" t="n"/>
      <c r="P16" s="52" t="n"/>
      <c r="Q16" s="52" t="n"/>
      <c r="R16" s="52" t="n"/>
      <c r="S16" s="52" t="n"/>
      <c r="T16" s="52" t="n"/>
      <c r="U16" s="52" t="n"/>
      <c r="V16" s="52" t="n"/>
      <c r="W16" s="52" t="n"/>
      <c r="Z16" s="718">
        <f>A16</f>
        <v/>
      </c>
      <c r="AA16" s="59">
        <f>I16</f>
        <v/>
      </c>
      <c r="AB16" s="59">
        <f>G16</f>
        <v/>
      </c>
      <c r="AC16" s="59">
        <f>E16</f>
        <v/>
      </c>
      <c r="AD16" s="59">
        <f>C16</f>
        <v/>
      </c>
      <c r="AE16" s="59">
        <f>B16</f>
        <v/>
      </c>
    </row>
    <row r="17">
      <c r="A17" s="69" t="inlineStr">
        <is>
          <t>Secure Architecture</t>
        </is>
      </c>
      <c r="B17" s="63">
        <f>IF(ISNUMBER(Interview!$J$89),Interview!$J$89,SUM(LEFT(Interview!$J$89),".5"))</f>
        <v/>
      </c>
      <c r="C17" s="61">
        <f>Roadmap!M64</f>
        <v/>
      </c>
      <c r="D17" s="64">
        <f>C17</f>
        <v/>
      </c>
      <c r="E17" s="61">
        <f>Roadmap!Q64</f>
        <v/>
      </c>
      <c r="F17" s="64">
        <f>E17</f>
        <v/>
      </c>
      <c r="G17" s="61">
        <f>Roadmap!U64</f>
        <v/>
      </c>
      <c r="H17" s="64">
        <f>G17</f>
        <v/>
      </c>
      <c r="I17" s="61">
        <f>Roadmap!Y64</f>
        <v/>
      </c>
      <c r="J17" s="64">
        <f>I17</f>
        <v/>
      </c>
      <c r="K17" s="58">
        <f>IFERROR(I17-B17,I17-LEFT(B17,1))</f>
        <v/>
      </c>
      <c r="L17" s="52" t="n"/>
      <c r="M17" s="52" t="n"/>
      <c r="N17" s="52" t="n"/>
      <c r="O17" s="52" t="n"/>
      <c r="P17" s="52" t="n"/>
      <c r="Q17" s="52" t="n"/>
      <c r="R17" s="52" t="n"/>
      <c r="S17" s="52" t="n"/>
      <c r="T17" s="52" t="n"/>
      <c r="U17" s="52" t="n"/>
      <c r="V17" s="52" t="n"/>
      <c r="W17" s="52" t="n"/>
      <c r="Z17" s="718">
        <f>A17</f>
        <v/>
      </c>
      <c r="AA17" s="59">
        <f>I17</f>
        <v/>
      </c>
      <c r="AB17" s="59">
        <f>G17</f>
        <v/>
      </c>
      <c r="AC17" s="59">
        <f>E17</f>
        <v/>
      </c>
      <c r="AD17" s="59">
        <f>C17</f>
        <v/>
      </c>
      <c r="AE17" s="59">
        <f>B17</f>
        <v/>
      </c>
    </row>
    <row r="18">
      <c r="A18" s="70" t="inlineStr">
        <is>
          <t>Secure Build</t>
        </is>
      </c>
      <c r="B18" s="54">
        <f>IF(ISNUMBER(Interview!$J$104),Interview!$J$104,SUM(LEFT(Interview!$J$104),".5"))</f>
        <v/>
      </c>
      <c r="C18" s="71">
        <f>Roadmap!M74</f>
        <v/>
      </c>
      <c r="D18" s="67">
        <f>C18</f>
        <v/>
      </c>
      <c r="E18" s="71">
        <f>Roadmap!Q74</f>
        <v/>
      </c>
      <c r="F18" s="56">
        <f>E18</f>
        <v/>
      </c>
      <c r="G18" s="71">
        <f>Roadmap!U74</f>
        <v/>
      </c>
      <c r="H18" s="56">
        <f>G18</f>
        <v/>
      </c>
      <c r="I18" s="71">
        <f>Roadmap!Y74</f>
        <v/>
      </c>
      <c r="J18" s="56">
        <f>I18</f>
        <v/>
      </c>
      <c r="K18" s="58">
        <f>IFERROR(I18-B18,I18-LEFT(B18,1))</f>
        <v/>
      </c>
      <c r="L18" s="52" t="n"/>
      <c r="M18" s="52" t="n"/>
      <c r="N18" s="52" t="n"/>
      <c r="O18" s="52" t="n"/>
      <c r="P18" s="52" t="n"/>
      <c r="Q18" s="52" t="n"/>
      <c r="R18" s="52" t="n"/>
      <c r="S18" s="52" t="n"/>
      <c r="T18" s="52" t="n"/>
      <c r="U18" s="52" t="n"/>
      <c r="V18" s="52" t="n"/>
      <c r="W18" s="52" t="n"/>
      <c r="Z18" s="718">
        <f>A18</f>
        <v/>
      </c>
      <c r="AA18" s="59">
        <f>I18</f>
        <v/>
      </c>
      <c r="AB18" s="59">
        <f>G18</f>
        <v/>
      </c>
      <c r="AC18" s="59">
        <f>E18</f>
        <v/>
      </c>
      <c r="AD18" s="59">
        <f>C18</f>
        <v/>
      </c>
      <c r="AE18" s="59">
        <f>B18</f>
        <v/>
      </c>
    </row>
    <row r="19">
      <c r="A19" s="70" t="inlineStr">
        <is>
          <t>Secure Deployment</t>
        </is>
      </c>
      <c r="B19" s="54">
        <f>IF(ISNUMBER(Interview!$J$118),Interview!$J$118,SUM(LEFT(Interview!$J$118),".5"))</f>
        <v/>
      </c>
      <c r="C19" s="61">
        <f>Roadmap!M83</f>
        <v/>
      </c>
      <c r="D19" s="56">
        <f>C19</f>
        <v/>
      </c>
      <c r="E19" s="61">
        <f>Roadmap!Q83</f>
        <v/>
      </c>
      <c r="F19" s="56">
        <f>E19</f>
        <v/>
      </c>
      <c r="G19" s="61">
        <f>Roadmap!U83</f>
        <v/>
      </c>
      <c r="H19" s="56">
        <f>G19</f>
        <v/>
      </c>
      <c r="I19" s="61">
        <f>Roadmap!Y83</f>
        <v/>
      </c>
      <c r="J19" s="56">
        <f>I19</f>
        <v/>
      </c>
      <c r="K19" s="58">
        <f>IFERROR(I19-B19,I19-LEFT(B19,1))</f>
        <v/>
      </c>
      <c r="L19" s="52" t="n"/>
      <c r="M19" s="52" t="n"/>
      <c r="N19" s="52" t="n"/>
      <c r="O19" s="52" t="n"/>
      <c r="P19" s="52" t="n"/>
      <c r="Q19" s="52" t="n"/>
      <c r="R19" s="52" t="n"/>
      <c r="S19" s="52" t="n"/>
      <c r="T19" s="52" t="n"/>
      <c r="U19" s="52" t="n"/>
      <c r="V19" s="52" t="n"/>
      <c r="W19" s="52" t="n"/>
      <c r="Z19" s="718">
        <f>A19</f>
        <v/>
      </c>
      <c r="AA19" s="59">
        <f>I19</f>
        <v/>
      </c>
      <c r="AB19" s="59">
        <f>G19</f>
        <v/>
      </c>
      <c r="AC19" s="59">
        <f>E19</f>
        <v/>
      </c>
      <c r="AD19" s="59">
        <f>C19</f>
        <v/>
      </c>
      <c r="AE19" s="59">
        <f>B19</f>
        <v/>
      </c>
    </row>
    <row r="20">
      <c r="A20" s="70" t="inlineStr">
        <is>
          <t>Defect Management</t>
        </is>
      </c>
      <c r="B20" s="63">
        <f>IF(ISNUMBER(Interview!$J$132),Interview!$J$132,SUM(LEFT(Interview!$J$132),".5"))</f>
        <v/>
      </c>
      <c r="C20" s="61">
        <f>Roadmap!M92</f>
        <v/>
      </c>
      <c r="D20" s="56">
        <f>C20</f>
        <v/>
      </c>
      <c r="E20" s="61">
        <f>Roadmap!Q92</f>
        <v/>
      </c>
      <c r="F20" s="56">
        <f>E20</f>
        <v/>
      </c>
      <c r="G20" s="61">
        <f>Roadmap!U92</f>
        <v/>
      </c>
      <c r="H20" s="56">
        <f>G20</f>
        <v/>
      </c>
      <c r="I20" s="61">
        <f>Roadmap!Y92</f>
        <v/>
      </c>
      <c r="J20" s="56">
        <f>I20</f>
        <v/>
      </c>
      <c r="K20" s="58">
        <f>IFERROR(I20-B20,I20-LEFT(B20,1))</f>
        <v/>
      </c>
      <c r="L20" s="52" t="n"/>
      <c r="M20" s="52" t="n"/>
      <c r="N20" s="52" t="n"/>
      <c r="O20" s="52" t="n"/>
      <c r="P20" s="52" t="n"/>
      <c r="Q20" s="52" t="n"/>
      <c r="R20" s="52" t="n"/>
      <c r="S20" s="52" t="n"/>
      <c r="T20" s="52" t="n"/>
      <c r="U20" s="52" t="n"/>
      <c r="V20" s="52" t="n"/>
      <c r="W20" s="52" t="n"/>
      <c r="Z20" s="718">
        <f>A20</f>
        <v/>
      </c>
      <c r="AA20" s="59">
        <f>I20</f>
        <v/>
      </c>
      <c r="AB20" s="59">
        <f>G20</f>
        <v/>
      </c>
      <c r="AC20" s="59">
        <f>E20</f>
        <v/>
      </c>
      <c r="AD20" s="59">
        <f>C20</f>
        <v/>
      </c>
      <c r="AE20" s="59">
        <f>B20</f>
        <v/>
      </c>
    </row>
    <row r="21">
      <c r="A21" s="72" t="inlineStr">
        <is>
          <t>Architecture Assessment</t>
        </is>
      </c>
      <c r="B21" s="54">
        <f>IF(ISNUMBER(Interview!$J$147),Interview!$J$147,SUM(LEFT(Interview!$J$147),".5"))</f>
        <v/>
      </c>
      <c r="C21" s="71">
        <f>Roadmap!M102</f>
        <v/>
      </c>
      <c r="D21" s="67">
        <f>C21</f>
        <v/>
      </c>
      <c r="E21" s="71">
        <f>Roadmap!Q102</f>
        <v/>
      </c>
      <c r="F21" s="67">
        <f>E21</f>
        <v/>
      </c>
      <c r="G21" s="71">
        <f>Roadmap!U102</f>
        <v/>
      </c>
      <c r="H21" s="67">
        <f>G21</f>
        <v/>
      </c>
      <c r="I21" s="71">
        <f>Roadmap!Y102</f>
        <v/>
      </c>
      <c r="J21" s="67">
        <f>I21</f>
        <v/>
      </c>
      <c r="K21" s="58">
        <f>IFERROR(I21-B21,I21-LEFT(B21,1))</f>
        <v/>
      </c>
      <c r="L21" s="52" t="n"/>
      <c r="M21" s="52" t="n"/>
      <c r="N21" s="52" t="n"/>
      <c r="O21" s="52" t="n"/>
      <c r="P21" s="52" t="n"/>
      <c r="Q21" s="52" t="n"/>
      <c r="R21" s="52" t="n"/>
      <c r="S21" s="52" t="n"/>
      <c r="T21" s="52" t="n"/>
      <c r="U21" s="52" t="n"/>
      <c r="V21" s="52" t="n"/>
      <c r="W21" s="52" t="n"/>
      <c r="Z21" s="718">
        <f>A21</f>
        <v/>
      </c>
      <c r="AA21" s="59">
        <f>I21</f>
        <v/>
      </c>
      <c r="AB21" s="59">
        <f>G21</f>
        <v/>
      </c>
      <c r="AC21" s="59">
        <f>E21</f>
        <v/>
      </c>
      <c r="AD21" s="59">
        <f>C21</f>
        <v/>
      </c>
      <c r="AE21" s="59">
        <f>B21</f>
        <v/>
      </c>
    </row>
    <row r="22">
      <c r="A22" s="73" t="inlineStr">
        <is>
          <t>Requirements Testing</t>
        </is>
      </c>
      <c r="B22" s="54">
        <f>IF(ISNUMBER(Interview!$J$161),Interview!$J$161,SUM(LEFT(Interview!$J$161),".5"))</f>
        <v/>
      </c>
      <c r="C22" s="61">
        <f>Roadmap!M111</f>
        <v/>
      </c>
      <c r="D22" s="56">
        <f>C22</f>
        <v/>
      </c>
      <c r="E22" s="61">
        <f>Roadmap!Q111</f>
        <v/>
      </c>
      <c r="F22" s="56">
        <f>E22</f>
        <v/>
      </c>
      <c r="G22" s="61">
        <f>Roadmap!U111</f>
        <v/>
      </c>
      <c r="H22" s="56">
        <f>G22</f>
        <v/>
      </c>
      <c r="I22" s="61">
        <f>Roadmap!Y111</f>
        <v/>
      </c>
      <c r="J22" s="56">
        <f>I22</f>
        <v/>
      </c>
      <c r="K22" s="58">
        <f>IFERROR(I22-B22,I22-LEFT(B22,1))</f>
        <v/>
      </c>
      <c r="L22" s="52">
        <f>A13</f>
        <v/>
      </c>
      <c r="M22" s="52" t="n"/>
      <c r="N22" s="52" t="n"/>
      <c r="O22" s="52" t="n"/>
      <c r="P22" s="52" t="n"/>
      <c r="Q22" s="52" t="n"/>
      <c r="R22" s="52" t="n"/>
      <c r="S22" s="52" t="n"/>
      <c r="T22" s="52" t="n"/>
      <c r="U22" s="52" t="n"/>
      <c r="V22" s="52" t="n"/>
      <c r="W22" s="52" t="n"/>
      <c r="Z22" s="718">
        <f>A22</f>
        <v/>
      </c>
      <c r="AA22" s="59">
        <f>I22</f>
        <v/>
      </c>
      <c r="AB22" s="59">
        <f>G22</f>
        <v/>
      </c>
      <c r="AC22" s="59">
        <f>E22</f>
        <v/>
      </c>
      <c r="AD22" s="59">
        <f>C22</f>
        <v/>
      </c>
      <c r="AE22" s="59">
        <f>B22</f>
        <v/>
      </c>
    </row>
    <row r="23">
      <c r="A23" s="74" t="inlineStr">
        <is>
          <t>Security Testing</t>
        </is>
      </c>
      <c r="B23" s="63">
        <f>IF(ISNUMBER(Interview!$J$175),Interview!$J$175,SUM(LEFT(Interview!$J$175),".5"))</f>
        <v/>
      </c>
      <c r="C23" s="61">
        <f>Roadmap!M120</f>
        <v/>
      </c>
      <c r="D23" s="64">
        <f>C23</f>
        <v/>
      </c>
      <c r="E23" s="61">
        <f>Roadmap!Q120</f>
        <v/>
      </c>
      <c r="F23" s="64">
        <f>E23</f>
        <v/>
      </c>
      <c r="G23" s="61">
        <f>Roadmap!U120</f>
        <v/>
      </c>
      <c r="H23" s="64">
        <f>G23</f>
        <v/>
      </c>
      <c r="I23" s="61">
        <f>Roadmap!Y120</f>
        <v/>
      </c>
      <c r="J23" s="64">
        <f>I23</f>
        <v/>
      </c>
      <c r="K23" s="58">
        <f>IFERROR(I23-B23,I23-LEFT(B23,1))</f>
        <v/>
      </c>
      <c r="L23" s="52" t="n"/>
      <c r="M23" s="52" t="n"/>
      <c r="N23" s="52" t="n"/>
      <c r="O23" s="52" t="n"/>
      <c r="P23" s="52" t="n"/>
      <c r="Q23" s="52" t="n"/>
      <c r="R23" s="52" t="n"/>
      <c r="S23" s="52" t="n"/>
      <c r="T23" s="52" t="n"/>
      <c r="U23" s="52" t="n"/>
      <c r="V23" s="52" t="n"/>
      <c r="W23" s="52" t="n"/>
      <c r="Z23" s="718">
        <f>A23</f>
        <v/>
      </c>
      <c r="AA23" s="59">
        <f>I23</f>
        <v/>
      </c>
      <c r="AB23" s="59">
        <f>G23</f>
        <v/>
      </c>
      <c r="AC23" s="59">
        <f>E23</f>
        <v/>
      </c>
      <c r="AD23" s="59">
        <f>C23</f>
        <v/>
      </c>
      <c r="AE23" s="59">
        <f>B23</f>
        <v/>
      </c>
    </row>
    <row r="24">
      <c r="A24" s="75" t="inlineStr">
        <is>
          <t>Incident Management</t>
        </is>
      </c>
      <c r="B24" s="54">
        <f>IF(ISNUMBER(Interview!$J$190),Interview!$J$190,SUM(LEFT(Interview!$J$190),".5"))</f>
        <v/>
      </c>
      <c r="C24" s="66">
        <f>Roadmap!M130</f>
        <v/>
      </c>
      <c r="D24" s="67">
        <f>C24</f>
        <v/>
      </c>
      <c r="E24" s="71">
        <f>Roadmap!Q130</f>
        <v/>
      </c>
      <c r="F24" s="67">
        <f>E24</f>
        <v/>
      </c>
      <c r="G24" s="71">
        <f>Roadmap!U130</f>
        <v/>
      </c>
      <c r="H24" s="67">
        <f>G24</f>
        <v/>
      </c>
      <c r="I24" s="71">
        <f>Roadmap!Y130</f>
        <v/>
      </c>
      <c r="J24" s="67">
        <f>I24</f>
        <v/>
      </c>
      <c r="K24" s="58">
        <f>IFERROR(I24-B24,I24-LEFT(B24,1))</f>
        <v/>
      </c>
      <c r="L24" s="52" t="n"/>
      <c r="M24" s="52" t="n"/>
      <c r="N24" s="52" t="n"/>
      <c r="O24" s="52" t="n"/>
      <c r="P24" s="52" t="n"/>
      <c r="Q24" s="52" t="n"/>
      <c r="R24" s="52" t="n"/>
      <c r="S24" s="52" t="n"/>
      <c r="T24" s="52" t="n"/>
      <c r="U24" s="52" t="n"/>
      <c r="V24" s="52" t="n"/>
      <c r="W24" s="52" t="n"/>
      <c r="Z24" s="718">
        <f>A24</f>
        <v/>
      </c>
      <c r="AA24" s="59">
        <f>I24</f>
        <v/>
      </c>
      <c r="AB24" s="59">
        <f>G24</f>
        <v/>
      </c>
      <c r="AC24" s="59">
        <f>E24</f>
        <v/>
      </c>
      <c r="AD24" s="59">
        <f>C24</f>
        <v/>
      </c>
      <c r="AE24" s="59">
        <f>B24</f>
        <v/>
      </c>
    </row>
    <row r="25">
      <c r="A25" s="76" t="inlineStr">
        <is>
          <t>Environment Management</t>
        </is>
      </c>
      <c r="B25" s="54">
        <f>IF(ISNUMBER(Interview!$J$204),Interview!$J$204,SUM(LEFT(Interview!$J$204),".5"))</f>
        <v/>
      </c>
      <c r="C25" s="61">
        <f>Roadmap!M139</f>
        <v/>
      </c>
      <c r="D25" s="56">
        <f>C25</f>
        <v/>
      </c>
      <c r="E25" s="61">
        <f>Roadmap!Q139</f>
        <v/>
      </c>
      <c r="F25" s="56">
        <f>E25</f>
        <v/>
      </c>
      <c r="G25" s="61">
        <f>Roadmap!U139</f>
        <v/>
      </c>
      <c r="H25" s="56">
        <f>G25</f>
        <v/>
      </c>
      <c r="I25" s="61">
        <f>Roadmap!Y139</f>
        <v/>
      </c>
      <c r="J25" s="56">
        <f>I25</f>
        <v/>
      </c>
      <c r="K25" s="58">
        <f>IFERROR(I25-B25,I25-LEFT(B25,1))</f>
        <v/>
      </c>
      <c r="L25" s="52" t="n"/>
      <c r="M25" s="52" t="n"/>
      <c r="N25" s="52" t="n"/>
      <c r="O25" s="52" t="n"/>
      <c r="P25" s="52" t="n"/>
      <c r="Q25" s="52" t="n"/>
      <c r="R25" s="52" t="n"/>
      <c r="S25" s="52" t="n"/>
      <c r="T25" s="52" t="n"/>
      <c r="U25" s="52" t="n"/>
      <c r="V25" s="52" t="n"/>
      <c r="W25" s="52" t="n"/>
      <c r="Z25" s="718">
        <f>A25</f>
        <v/>
      </c>
      <c r="AA25" s="59">
        <f>I25</f>
        <v/>
      </c>
      <c r="AB25" s="59">
        <f>G25</f>
        <v/>
      </c>
      <c r="AC25" s="59">
        <f>E25</f>
        <v/>
      </c>
      <c r="AD25" s="59">
        <f>C25</f>
        <v/>
      </c>
      <c r="AE25" s="59">
        <f>B25</f>
        <v/>
      </c>
    </row>
    <row r="26" ht="14.1" customHeight="1" s="721" thickBot="1">
      <c r="A26" s="77" t="inlineStr">
        <is>
          <t>Operational Management</t>
        </is>
      </c>
      <c r="B26" s="78">
        <f>IF(ISNUMBER(Interview!$J$218),Interview!$J$218,SUM(LEFT(Interview!$J$218),".5"))</f>
        <v/>
      </c>
      <c r="C26" s="226">
        <f>Roadmap!M148</f>
        <v/>
      </c>
      <c r="D26" s="79">
        <f>C26</f>
        <v/>
      </c>
      <c r="E26" s="227">
        <f>Roadmap!Q148</f>
        <v/>
      </c>
      <c r="F26" s="79">
        <f>E26</f>
        <v/>
      </c>
      <c r="G26" s="227">
        <f>Roadmap!U148</f>
        <v/>
      </c>
      <c r="H26" s="79">
        <f>G26</f>
        <v/>
      </c>
      <c r="I26" s="227">
        <f>Roadmap!Y148</f>
        <v/>
      </c>
      <c r="J26" s="79">
        <f>I26</f>
        <v/>
      </c>
      <c r="K26" s="58">
        <f>IFERROR(I26-B26,I26-LEFT(B26,1))</f>
        <v/>
      </c>
      <c r="L26" s="52" t="n"/>
      <c r="M26" s="52" t="n"/>
      <c r="N26" s="52" t="n"/>
      <c r="O26" s="52" t="n"/>
      <c r="P26" s="52" t="n"/>
      <c r="Q26" s="52" t="n"/>
      <c r="R26" s="52" t="n"/>
      <c r="S26" s="52" t="n"/>
      <c r="T26" s="52" t="n"/>
      <c r="U26" s="52" t="n"/>
      <c r="V26" s="52" t="n"/>
      <c r="W26" s="52" t="n"/>
      <c r="Z26" s="718">
        <f>A26</f>
        <v/>
      </c>
      <c r="AA26" s="59">
        <f>I26</f>
        <v/>
      </c>
      <c r="AB26" s="59">
        <f>G26</f>
        <v/>
      </c>
      <c r="AC26" s="59">
        <f>E26</f>
        <v/>
      </c>
      <c r="AD26" s="59">
        <f>C26</f>
        <v/>
      </c>
      <c r="AE26" s="59">
        <f>B26</f>
        <v/>
      </c>
    </row>
    <row r="27">
      <c r="L27" s="52" t="n"/>
      <c r="M27" s="52" t="n"/>
      <c r="N27" s="52" t="n"/>
      <c r="O27" s="52" t="n"/>
      <c r="P27" s="52" t="n"/>
      <c r="Q27" s="52" t="n"/>
      <c r="R27" s="52" t="n"/>
      <c r="S27" s="52" t="n"/>
      <c r="T27" s="52" t="n"/>
      <c r="U27" s="52" t="n"/>
      <c r="V27" s="52" t="n"/>
      <c r="W27" s="52" t="n"/>
    </row>
    <row r="28">
      <c r="B28" s="80" t="inlineStr">
        <is>
          <t>SAMM velocity:</t>
        </is>
      </c>
      <c r="C28" s="59">
        <f>SUM(C12:C26)-SUM(B12:B26)</f>
        <v/>
      </c>
      <c r="D28" s="59" t="n"/>
      <c r="E28" s="59">
        <f>SUM(E12:E26)-SUM(C12:C26)</f>
        <v/>
      </c>
      <c r="F28" s="59" t="n"/>
      <c r="G28" s="59">
        <f>SUM(G12:G26)-SUM(E12:E26)</f>
        <v/>
      </c>
      <c r="H28" s="59" t="n"/>
      <c r="I28" s="59">
        <f>SUM(I12:I26)-SUM(G12:G26)</f>
        <v/>
      </c>
      <c r="J28" s="59" t="n"/>
      <c r="K28" s="58">
        <f>SUM(K12:K26)</f>
        <v/>
      </c>
      <c r="L28" s="52" t="n"/>
      <c r="M28" s="52" t="n"/>
      <c r="N28" s="52" t="n"/>
      <c r="O28" s="52" t="n"/>
      <c r="P28" s="52" t="n"/>
      <c r="Q28" s="52" t="n"/>
      <c r="R28" s="52" t="n"/>
      <c r="S28" s="52" t="n"/>
      <c r="T28" s="52" t="n"/>
      <c r="U28" s="52" t="n"/>
      <c r="V28" s="52" t="n"/>
      <c r="W28" s="52" t="n"/>
    </row>
    <row r="29">
      <c r="B29" s="80" t="n"/>
      <c r="C29" s="81">
        <f>IFERROR(C28/$K$28,0)</f>
        <v/>
      </c>
      <c r="E29" s="81">
        <f>IFERROR(E28/$K$28,0)</f>
        <v/>
      </c>
      <c r="G29" s="81">
        <f>IFERROR(G28/$K$28,0)</f>
        <v/>
      </c>
      <c r="I29" s="81">
        <f>IFERROR(I28/$K$28,0)</f>
        <v/>
      </c>
      <c r="K29" s="82">
        <f>1-K28/24</f>
        <v/>
      </c>
      <c r="L29" s="52" t="n"/>
      <c r="M29" s="52" t="n"/>
      <c r="N29" s="52" t="n"/>
      <c r="O29" s="52" t="n"/>
      <c r="P29" s="52" t="n"/>
      <c r="Q29" s="52" t="n"/>
      <c r="R29" s="52" t="n"/>
      <c r="S29" s="52" t="n"/>
      <c r="T29" s="52" t="n"/>
      <c r="U29" s="52" t="n"/>
      <c r="V29" s="52" t="n"/>
      <c r="W29" s="52" t="n"/>
    </row>
    <row r="30">
      <c r="B30" s="80" t="n"/>
      <c r="L30" s="52">
        <f>A14</f>
        <v/>
      </c>
      <c r="M30" s="52" t="n"/>
      <c r="N30" s="52" t="n"/>
      <c r="O30" s="52" t="n"/>
      <c r="P30" s="52" t="n"/>
      <c r="Q30" s="52" t="n"/>
      <c r="R30" s="52" t="n"/>
      <c r="S30" s="52" t="n"/>
      <c r="T30" s="52" t="n"/>
      <c r="U30" s="52" t="n"/>
      <c r="V30" s="52" t="n"/>
      <c r="W30" s="52" t="n"/>
    </row>
    <row r="31" ht="14.1" customHeight="1" s="721" thickBot="1">
      <c r="L31" s="52" t="n"/>
      <c r="M31" s="52" t="n"/>
      <c r="N31" s="52" t="n"/>
      <c r="O31" s="52" t="n"/>
      <c r="P31" s="52" t="n"/>
      <c r="Q31" s="52" t="n"/>
      <c r="R31" s="52" t="n"/>
      <c r="S31" s="52" t="n"/>
      <c r="T31" s="52" t="n"/>
      <c r="U31" s="52" t="n"/>
      <c r="V31" s="52" t="n"/>
      <c r="W31" s="52" t="n"/>
    </row>
    <row r="32">
      <c r="A32" s="83" t="inlineStr">
        <is>
          <t>Valid Maturity Levels</t>
        </is>
      </c>
      <c r="B32" s="84" t="n">
        <v>0</v>
      </c>
      <c r="L32" s="52" t="n"/>
      <c r="M32" s="52" t="n"/>
      <c r="N32" s="52" t="n"/>
      <c r="O32" s="52" t="n"/>
      <c r="P32" s="52" t="n"/>
      <c r="Q32" s="52" t="n"/>
      <c r="R32" s="52" t="n"/>
      <c r="S32" s="52" t="n"/>
      <c r="T32" s="52" t="n"/>
      <c r="U32" s="52" t="n"/>
      <c r="V32" s="52" t="n"/>
      <c r="W32" s="52" t="n"/>
    </row>
    <row r="33">
      <c r="B33" s="50" t="n">
        <v>0.5</v>
      </c>
      <c r="L33" s="52" t="n"/>
      <c r="M33" s="52" t="n"/>
      <c r="N33" s="52" t="n"/>
      <c r="O33" s="52" t="n"/>
      <c r="P33" s="52" t="n"/>
      <c r="Q33" s="52" t="n"/>
      <c r="R33" s="52" t="n"/>
      <c r="S33" s="52" t="n"/>
      <c r="T33" s="52" t="n"/>
      <c r="U33" s="52" t="n"/>
      <c r="V33" s="52" t="n"/>
      <c r="W33" s="52" t="n"/>
    </row>
    <row r="34">
      <c r="B34" s="50" t="n">
        <v>1</v>
      </c>
      <c r="L34" s="52" t="n"/>
      <c r="M34" s="52" t="n"/>
      <c r="N34" s="52" t="n"/>
      <c r="O34" s="52" t="n"/>
      <c r="P34" s="52" t="n"/>
      <c r="Q34" s="52" t="n"/>
      <c r="R34" s="52" t="n"/>
      <c r="S34" s="52" t="n"/>
      <c r="T34" s="52" t="n"/>
      <c r="U34" s="52" t="n"/>
      <c r="V34" s="52" t="n"/>
      <c r="W34" s="52" t="n"/>
    </row>
    <row r="35">
      <c r="B35" s="50" t="n">
        <v>1.5</v>
      </c>
      <c r="L35" s="52" t="n"/>
      <c r="M35" s="52" t="n"/>
      <c r="N35" s="52" t="n"/>
      <c r="O35" s="52" t="n"/>
      <c r="P35" s="52" t="n"/>
      <c r="Q35" s="52" t="n"/>
      <c r="R35" s="52" t="n"/>
      <c r="S35" s="52" t="n"/>
      <c r="T35" s="52" t="n"/>
      <c r="U35" s="52" t="n"/>
      <c r="V35" s="52" t="n"/>
      <c r="W35" s="52" t="n"/>
    </row>
    <row r="36">
      <c r="B36" s="50" t="n">
        <v>2</v>
      </c>
      <c r="L36" s="52" t="n"/>
      <c r="M36" s="52" t="n"/>
      <c r="N36" s="52" t="n"/>
      <c r="O36" s="52" t="n"/>
      <c r="P36" s="52" t="n"/>
      <c r="Q36" s="52" t="n"/>
      <c r="R36" s="52" t="n"/>
      <c r="S36" s="52" t="n"/>
      <c r="T36" s="52" t="n"/>
      <c r="U36" s="52" t="n"/>
      <c r="V36" s="52" t="n"/>
      <c r="W36" s="52" t="n"/>
    </row>
    <row r="37">
      <c r="B37" s="50" t="n">
        <v>2.5</v>
      </c>
      <c r="L37" s="52" t="n"/>
      <c r="M37" s="52" t="n"/>
      <c r="N37" s="52" t="n"/>
      <c r="O37" s="52" t="n"/>
      <c r="P37" s="52" t="n"/>
      <c r="Q37" s="52" t="n"/>
      <c r="R37" s="52" t="n"/>
      <c r="S37" s="52" t="n"/>
      <c r="T37" s="52" t="n"/>
      <c r="U37" s="52" t="n"/>
      <c r="V37" s="52" t="n"/>
      <c r="W37" s="52" t="n"/>
    </row>
    <row r="38" ht="14.1" customHeight="1" s="721" thickBot="1">
      <c r="A38" s="85" t="n"/>
      <c r="B38" s="86" t="n">
        <v>3</v>
      </c>
      <c r="L38" s="52">
        <f>A15</f>
        <v/>
      </c>
      <c r="M38" s="52" t="n"/>
      <c r="N38" s="52" t="n"/>
      <c r="O38" s="52" t="n"/>
      <c r="P38" s="52" t="n"/>
      <c r="Q38" s="52" t="n"/>
      <c r="R38" s="52" t="n"/>
      <c r="S38" s="52" t="n"/>
      <c r="T38" s="52" t="n"/>
      <c r="U38" s="52" t="n"/>
      <c r="V38" s="52" t="n"/>
      <c r="W38" s="52" t="n"/>
    </row>
    <row r="39">
      <c r="L39" s="52" t="n"/>
      <c r="M39" s="52" t="n"/>
      <c r="N39" s="52" t="n"/>
      <c r="O39" s="52" t="n"/>
      <c r="P39" s="52" t="n"/>
      <c r="Q39" s="52" t="n"/>
      <c r="R39" s="52" t="n"/>
      <c r="S39" s="52" t="n"/>
      <c r="T39" s="52" t="n"/>
      <c r="U39" s="52" t="n"/>
      <c r="V39" s="52" t="n"/>
      <c r="W39" s="52" t="n"/>
    </row>
    <row r="40">
      <c r="L40" s="52" t="n"/>
      <c r="M40" s="52" t="n"/>
      <c r="N40" s="52" t="n"/>
      <c r="O40" s="52" t="n"/>
      <c r="P40" s="52" t="n"/>
      <c r="Q40" s="52" t="n"/>
      <c r="R40" s="52" t="n"/>
      <c r="S40" s="52" t="n"/>
      <c r="T40" s="52" t="n"/>
      <c r="U40" s="52" t="n"/>
      <c r="V40" s="52" t="n"/>
      <c r="W40" s="52" t="n"/>
    </row>
    <row r="41">
      <c r="L41" s="52" t="n"/>
      <c r="M41" s="52" t="n"/>
      <c r="N41" s="52" t="n"/>
      <c r="O41" s="52" t="n"/>
      <c r="P41" s="52" t="n"/>
      <c r="Q41" s="52" t="n"/>
      <c r="R41" s="52" t="n"/>
      <c r="S41" s="52" t="n"/>
      <c r="T41" s="52" t="n"/>
      <c r="U41" s="52" t="n"/>
      <c r="V41" s="52" t="n"/>
      <c r="W41" s="52" t="n"/>
    </row>
    <row r="42">
      <c r="L42" s="52" t="n"/>
      <c r="M42" s="52" t="n"/>
      <c r="N42" s="52" t="n"/>
      <c r="O42" s="52" t="n"/>
      <c r="P42" s="52" t="n"/>
      <c r="Q42" s="52" t="n"/>
      <c r="R42" s="52" t="n"/>
      <c r="S42" s="52" t="n"/>
      <c r="T42" s="52" t="n"/>
      <c r="U42" s="52" t="n"/>
      <c r="V42" s="52" t="n"/>
      <c r="W42" s="52" t="n"/>
    </row>
    <row r="43">
      <c r="L43" s="52" t="n"/>
      <c r="M43" s="52" t="n"/>
      <c r="N43" s="52" t="n"/>
      <c r="O43" s="52" t="n"/>
      <c r="P43" s="52" t="n"/>
      <c r="Q43" s="52" t="n"/>
      <c r="R43" s="52" t="n"/>
      <c r="S43" s="52" t="n"/>
      <c r="T43" s="52" t="n"/>
      <c r="U43" s="52" t="n"/>
      <c r="V43" s="52" t="n"/>
      <c r="W43" s="52" t="n"/>
    </row>
    <row r="44">
      <c r="L44" s="52" t="n"/>
      <c r="M44" s="52" t="n"/>
      <c r="N44" s="52" t="n"/>
      <c r="O44" s="52" t="n"/>
      <c r="P44" s="52" t="n"/>
      <c r="Q44" s="52" t="n"/>
      <c r="R44" s="52" t="n"/>
      <c r="S44" s="52" t="n"/>
      <c r="T44" s="52" t="n"/>
      <c r="U44" s="52" t="n"/>
      <c r="V44" s="52" t="n"/>
      <c r="W44" s="52" t="n"/>
    </row>
    <row r="45">
      <c r="L45" s="52" t="n"/>
      <c r="M45" s="52" t="n"/>
      <c r="N45" s="52" t="n"/>
      <c r="O45" s="52" t="n"/>
      <c r="P45" s="52" t="n"/>
      <c r="Q45" s="52" t="n"/>
      <c r="R45" s="52" t="n"/>
      <c r="S45" s="52" t="n"/>
      <c r="T45" s="52" t="n"/>
      <c r="U45" s="52" t="n"/>
      <c r="V45" s="52" t="n"/>
      <c r="W45" s="52" t="n"/>
    </row>
    <row r="46">
      <c r="L46" s="52">
        <f>A16</f>
        <v/>
      </c>
      <c r="M46" s="52" t="n"/>
      <c r="N46" s="52" t="n"/>
      <c r="O46" s="52" t="n"/>
      <c r="P46" s="52" t="n"/>
      <c r="Q46" s="52" t="n"/>
      <c r="R46" s="52" t="n"/>
      <c r="S46" s="52" t="n"/>
      <c r="T46" s="52" t="n"/>
      <c r="U46" s="52" t="n"/>
      <c r="V46" s="52" t="n"/>
      <c r="W46" s="52" t="n"/>
    </row>
    <row r="47">
      <c r="L47" s="52" t="n"/>
      <c r="M47" s="52" t="n"/>
      <c r="N47" s="52" t="n"/>
      <c r="O47" s="52" t="n"/>
      <c r="P47" s="52" t="n"/>
      <c r="Q47" s="52" t="n"/>
      <c r="R47" s="52" t="n"/>
      <c r="S47" s="52" t="n"/>
      <c r="T47" s="52" t="n"/>
      <c r="U47" s="52" t="n"/>
      <c r="V47" s="52" t="n"/>
      <c r="W47" s="52" t="n"/>
    </row>
    <row r="48">
      <c r="L48" s="52" t="n"/>
      <c r="M48" s="52" t="n"/>
      <c r="N48" s="52" t="n"/>
      <c r="O48" s="52" t="n"/>
      <c r="P48" s="52" t="n"/>
      <c r="Q48" s="52" t="n"/>
      <c r="R48" s="52" t="n"/>
      <c r="S48" s="52" t="n"/>
      <c r="T48" s="52" t="n"/>
      <c r="U48" s="52" t="n"/>
      <c r="V48" s="52" t="n"/>
      <c r="W48" s="52" t="n"/>
    </row>
    <row r="49">
      <c r="L49" s="52" t="n"/>
      <c r="M49" s="52" t="n"/>
      <c r="N49" s="52" t="n"/>
      <c r="O49" s="52" t="n"/>
      <c r="P49" s="52" t="n"/>
      <c r="Q49" s="52" t="n"/>
      <c r="R49" s="52" t="n"/>
      <c r="S49" s="52" t="n"/>
      <c r="T49" s="52" t="n"/>
      <c r="U49" s="52" t="n"/>
      <c r="V49" s="52" t="n"/>
      <c r="W49" s="52" t="n"/>
    </row>
    <row r="50">
      <c r="L50" s="52" t="n"/>
      <c r="M50" s="52" t="n"/>
      <c r="N50" s="52" t="n"/>
      <c r="O50" s="52" t="n"/>
      <c r="P50" s="52" t="n"/>
      <c r="Q50" s="52" t="n"/>
      <c r="R50" s="52" t="n"/>
      <c r="S50" s="52" t="n"/>
      <c r="T50" s="52" t="n"/>
      <c r="U50" s="52" t="n"/>
      <c r="V50" s="52" t="n"/>
      <c r="W50" s="52" t="n"/>
    </row>
    <row r="51">
      <c r="L51" s="52" t="n"/>
      <c r="M51" s="52" t="n"/>
      <c r="N51" s="52" t="n"/>
      <c r="O51" s="52" t="n"/>
      <c r="P51" s="52" t="n"/>
      <c r="Q51" s="52" t="n"/>
      <c r="R51" s="52" t="n"/>
      <c r="S51" s="52" t="n"/>
      <c r="T51" s="52" t="n"/>
      <c r="U51" s="52" t="n"/>
      <c r="V51" s="52" t="n"/>
      <c r="W51" s="52" t="n"/>
    </row>
    <row r="52">
      <c r="L52" s="52" t="n"/>
      <c r="M52" s="52" t="n"/>
      <c r="N52" s="52" t="n"/>
      <c r="O52" s="52" t="n"/>
      <c r="P52" s="52" t="n"/>
      <c r="Q52" s="52" t="n"/>
      <c r="R52" s="52" t="n"/>
      <c r="S52" s="52" t="n"/>
      <c r="T52" s="52" t="n"/>
      <c r="U52" s="52" t="n"/>
      <c r="V52" s="52" t="n"/>
      <c r="W52" s="52" t="n"/>
    </row>
    <row r="53">
      <c r="L53" s="52" t="n"/>
      <c r="M53" s="52" t="n"/>
      <c r="N53" s="52" t="n"/>
      <c r="O53" s="52" t="n"/>
      <c r="P53" s="52" t="n"/>
      <c r="Q53" s="52" t="n"/>
      <c r="R53" s="52" t="n"/>
      <c r="S53" s="52" t="n"/>
      <c r="T53" s="52" t="n"/>
      <c r="U53" s="52" t="n"/>
      <c r="V53" s="52" t="n"/>
      <c r="W53" s="52" t="n"/>
    </row>
    <row r="54">
      <c r="L54" s="52">
        <f>A17</f>
        <v/>
      </c>
      <c r="M54" s="52" t="n"/>
      <c r="N54" s="52" t="n"/>
      <c r="O54" s="52" t="n"/>
      <c r="P54" s="52" t="n"/>
      <c r="Q54" s="52" t="n"/>
      <c r="R54" s="52" t="n"/>
      <c r="S54" s="52" t="n"/>
      <c r="T54" s="52" t="n"/>
      <c r="U54" s="52" t="n"/>
      <c r="V54" s="52" t="n"/>
      <c r="W54" s="52" t="n"/>
    </row>
    <row r="55">
      <c r="L55" s="52" t="n"/>
      <c r="M55" s="52" t="n"/>
      <c r="N55" s="52" t="n"/>
      <c r="O55" s="52" t="n"/>
      <c r="P55" s="52" t="n"/>
      <c r="Q55" s="52" t="n"/>
      <c r="R55" s="52" t="n"/>
      <c r="S55" s="52" t="n"/>
      <c r="T55" s="52" t="n"/>
      <c r="U55" s="52" t="n"/>
      <c r="V55" s="52" t="n"/>
      <c r="W55" s="52" t="n"/>
    </row>
    <row r="56">
      <c r="L56" s="52" t="n"/>
      <c r="M56" s="52" t="n"/>
      <c r="W56" s="52" t="n"/>
    </row>
    <row r="57">
      <c r="L57" s="52" t="n"/>
      <c r="M57" s="52" t="n"/>
      <c r="W57" s="52" t="n"/>
    </row>
    <row r="58">
      <c r="L58" s="52" t="n"/>
      <c r="M58" s="52" t="n"/>
      <c r="W58" s="52" t="n"/>
    </row>
    <row r="59">
      <c r="L59" s="52" t="n"/>
      <c r="M59" s="52" t="n"/>
      <c r="W59" s="52" t="n"/>
    </row>
    <row r="60">
      <c r="L60" s="52" t="n"/>
      <c r="M60" s="52" t="n"/>
      <c r="W60" s="52" t="n"/>
    </row>
    <row r="61">
      <c r="L61" s="52" t="n"/>
      <c r="M61" s="52" t="n"/>
      <c r="W61" s="52" t="n"/>
    </row>
    <row r="62">
      <c r="L62" s="52">
        <f>A18</f>
        <v/>
      </c>
      <c r="M62" s="52" t="n"/>
      <c r="W62" s="52" t="n"/>
    </row>
    <row r="63">
      <c r="L63" s="52" t="n"/>
      <c r="M63" s="52" t="n"/>
      <c r="W63" s="52" t="n"/>
    </row>
    <row r="64">
      <c r="L64" s="52" t="n"/>
      <c r="M64" s="52" t="n"/>
      <c r="W64" s="52" t="n"/>
    </row>
    <row r="65">
      <c r="L65" s="52" t="n"/>
      <c r="M65" s="52" t="n"/>
      <c r="W65" s="52" t="n"/>
    </row>
    <row r="66">
      <c r="L66" s="52" t="n"/>
      <c r="M66" s="52" t="n"/>
      <c r="W66" s="52" t="n"/>
    </row>
    <row r="67">
      <c r="L67" s="52" t="n"/>
      <c r="M67" s="52" t="n"/>
      <c r="W67" s="52" t="n"/>
    </row>
    <row r="68">
      <c r="L68" s="52" t="n"/>
      <c r="M68" s="52" t="n"/>
      <c r="W68" s="52" t="n"/>
    </row>
    <row r="69">
      <c r="L69" s="52" t="n"/>
      <c r="M69" s="52" t="n"/>
      <c r="W69" s="52" t="n"/>
    </row>
    <row r="70">
      <c r="L70" s="52">
        <f>A19</f>
        <v/>
      </c>
      <c r="M70" s="52" t="n"/>
      <c r="W70" s="52" t="n"/>
    </row>
    <row r="71">
      <c r="L71" s="52" t="n"/>
      <c r="M71" s="52" t="n"/>
      <c r="W71" s="52" t="n"/>
    </row>
    <row r="72">
      <c r="L72" s="52" t="n"/>
      <c r="M72" s="52" t="n"/>
      <c r="W72" s="52" t="n"/>
    </row>
    <row r="73">
      <c r="L73" s="52" t="n"/>
      <c r="M73" s="52" t="n"/>
      <c r="W73" s="52" t="n"/>
    </row>
    <row r="74">
      <c r="L74" s="52" t="n"/>
      <c r="M74" s="52" t="n"/>
      <c r="W74" s="52" t="n"/>
    </row>
    <row r="75">
      <c r="L75" s="52" t="n"/>
      <c r="M75" s="52" t="n"/>
      <c r="W75" s="52" t="n"/>
    </row>
    <row r="76">
      <c r="L76" s="52" t="n"/>
      <c r="M76" s="52" t="n"/>
      <c r="W76" s="52" t="n"/>
    </row>
    <row r="77">
      <c r="L77" s="52" t="n"/>
      <c r="M77" s="52" t="n"/>
      <c r="W77" s="52" t="n"/>
    </row>
    <row r="78">
      <c r="L78" s="52">
        <f>A20</f>
        <v/>
      </c>
      <c r="M78" s="52" t="n"/>
      <c r="W78" s="52" t="n"/>
    </row>
    <row r="79">
      <c r="L79" s="52" t="n"/>
      <c r="M79" s="52" t="n"/>
      <c r="W79" s="52" t="n"/>
    </row>
    <row r="80">
      <c r="L80" s="52" t="n"/>
      <c r="M80" s="52" t="n"/>
      <c r="N80" s="52" t="n"/>
      <c r="O80" s="52" t="n"/>
      <c r="P80" s="52" t="n"/>
      <c r="Q80" s="52" t="n"/>
      <c r="R80" s="52" t="n"/>
      <c r="S80" s="52" t="n"/>
      <c r="T80" s="52" t="n"/>
      <c r="U80" s="52" t="n"/>
      <c r="V80" s="52" t="n"/>
      <c r="W80" s="52" t="n"/>
    </row>
    <row r="81">
      <c r="L81" s="52" t="n"/>
      <c r="M81" s="52" t="n"/>
      <c r="N81" s="52" t="n"/>
      <c r="O81" s="52" t="n"/>
      <c r="P81" s="52" t="n"/>
      <c r="Q81" s="52" t="n"/>
      <c r="R81" s="52" t="n"/>
      <c r="S81" s="52" t="n"/>
      <c r="T81" s="52" t="n"/>
      <c r="U81" s="52" t="n"/>
      <c r="V81" s="52" t="n"/>
      <c r="W81" s="52" t="n"/>
    </row>
    <row r="82">
      <c r="L82" s="52" t="n"/>
      <c r="M82" s="52" t="n"/>
      <c r="N82" s="52" t="n"/>
      <c r="O82" s="52" t="n"/>
      <c r="P82" s="52" t="n"/>
      <c r="Q82" s="52" t="n"/>
      <c r="R82" s="52" t="n"/>
      <c r="S82" s="52" t="n"/>
      <c r="T82" s="52" t="n"/>
      <c r="U82" s="52" t="n"/>
      <c r="V82" s="52" t="n"/>
      <c r="W82" s="52" t="n"/>
    </row>
    <row r="83">
      <c r="L83" s="52" t="n"/>
      <c r="M83" s="52" t="n"/>
      <c r="N83" s="52" t="n"/>
      <c r="O83" s="52" t="n"/>
      <c r="P83" s="52" t="n"/>
      <c r="Q83" s="52" t="n"/>
      <c r="R83" s="52" t="n"/>
      <c r="S83" s="52" t="n"/>
      <c r="T83" s="52" t="n"/>
      <c r="U83" s="52" t="n"/>
      <c r="V83" s="52" t="n"/>
      <c r="W83" s="52" t="n"/>
    </row>
    <row r="84">
      <c r="L84" s="52" t="n"/>
      <c r="M84" s="52" t="n"/>
      <c r="N84" s="52" t="n"/>
      <c r="O84" s="52" t="n"/>
      <c r="P84" s="52" t="n"/>
      <c r="Q84" s="52" t="n"/>
      <c r="R84" s="52" t="n"/>
      <c r="S84" s="52" t="n"/>
      <c r="T84" s="52" t="n"/>
      <c r="U84" s="52" t="n"/>
      <c r="V84" s="52" t="n"/>
      <c r="W84" s="52" t="n"/>
    </row>
    <row r="85">
      <c r="L85" s="52" t="n"/>
      <c r="M85" s="52" t="n"/>
      <c r="N85" s="52" t="n"/>
      <c r="O85" s="52" t="n"/>
      <c r="P85" s="52" t="n"/>
      <c r="Q85" s="52" t="n"/>
      <c r="R85" s="52" t="n"/>
      <c r="S85" s="52" t="n"/>
      <c r="T85" s="52" t="n"/>
      <c r="U85" s="52" t="n"/>
      <c r="V85" s="52" t="n"/>
      <c r="W85" s="52" t="n"/>
    </row>
    <row r="86">
      <c r="L86" s="52">
        <f>A21</f>
        <v/>
      </c>
      <c r="M86" s="52" t="n"/>
      <c r="N86" s="52" t="n"/>
      <c r="O86" s="52" t="n"/>
      <c r="P86" s="52" t="n"/>
      <c r="Q86" s="52" t="n"/>
      <c r="R86" s="52" t="n"/>
      <c r="S86" s="52" t="n"/>
      <c r="T86" s="52" t="n"/>
      <c r="U86" s="52" t="n"/>
      <c r="V86" s="52" t="n"/>
      <c r="W86" s="52" t="n"/>
    </row>
    <row r="87">
      <c r="L87" s="52" t="n"/>
      <c r="M87" s="52" t="n"/>
      <c r="N87" s="52" t="n"/>
      <c r="O87" s="52" t="n"/>
      <c r="P87" s="52" t="n"/>
      <c r="Q87" s="52" t="n"/>
      <c r="R87" s="52" t="n"/>
      <c r="S87" s="52" t="n"/>
      <c r="T87" s="52" t="n"/>
      <c r="U87" s="52" t="n"/>
      <c r="V87" s="52" t="n"/>
      <c r="W87" s="52" t="n"/>
    </row>
    <row r="88">
      <c r="L88" s="52" t="n"/>
      <c r="M88" s="52" t="n"/>
      <c r="N88" s="52" t="n"/>
      <c r="O88" s="52" t="n"/>
      <c r="P88" s="52" t="n"/>
      <c r="Q88" s="52" t="n"/>
      <c r="R88" s="52" t="n"/>
      <c r="S88" s="52" t="n"/>
      <c r="T88" s="52" t="n"/>
      <c r="U88" s="52" t="n"/>
      <c r="V88" s="52" t="n"/>
      <c r="W88" s="52" t="n"/>
    </row>
    <row r="89">
      <c r="L89" s="52" t="n"/>
      <c r="M89" s="52" t="n"/>
      <c r="N89" s="52" t="n"/>
      <c r="O89" s="52" t="n"/>
      <c r="P89" s="52" t="n"/>
      <c r="Q89" s="52" t="n"/>
      <c r="R89" s="52" t="n"/>
      <c r="S89" s="52" t="n"/>
      <c r="T89" s="52" t="n"/>
      <c r="U89" s="52" t="n"/>
      <c r="V89" s="52" t="n"/>
      <c r="W89" s="52" t="n"/>
    </row>
    <row r="90">
      <c r="L90" s="52" t="n"/>
      <c r="M90" s="52" t="n"/>
      <c r="N90" s="52" t="n"/>
      <c r="O90" s="52" t="n"/>
      <c r="P90" s="52" t="n"/>
      <c r="Q90" s="52" t="n"/>
      <c r="R90" s="52" t="n"/>
      <c r="S90" s="52" t="n"/>
      <c r="T90" s="52" t="n"/>
      <c r="U90" s="52" t="n"/>
      <c r="V90" s="52" t="n"/>
      <c r="W90" s="52" t="n"/>
    </row>
    <row r="91">
      <c r="L91" s="52" t="n"/>
      <c r="M91" s="52" t="n"/>
      <c r="N91" s="52" t="n"/>
      <c r="O91" s="52" t="n"/>
      <c r="P91" s="52" t="n"/>
      <c r="Q91" s="52" t="n"/>
      <c r="R91" s="52" t="n"/>
      <c r="S91" s="52" t="n"/>
      <c r="T91" s="52" t="n"/>
      <c r="U91" s="52" t="n"/>
      <c r="V91" s="52" t="n"/>
      <c r="W91" s="52" t="n"/>
    </row>
    <row r="92">
      <c r="L92" s="52" t="n"/>
      <c r="M92" s="52" t="n"/>
      <c r="N92" s="52" t="n"/>
      <c r="O92" s="52" t="n"/>
      <c r="P92" s="52" t="n"/>
      <c r="Q92" s="52" t="n"/>
      <c r="R92" s="52" t="n"/>
      <c r="S92" s="52" t="n"/>
      <c r="T92" s="52" t="n"/>
      <c r="U92" s="52" t="n"/>
      <c r="V92" s="52" t="n"/>
      <c r="W92" s="52" t="n"/>
    </row>
    <row r="93">
      <c r="L93" s="52" t="n"/>
      <c r="M93" s="52" t="n"/>
      <c r="N93" s="52" t="n"/>
      <c r="O93" s="52" t="n"/>
      <c r="P93" s="52" t="n"/>
      <c r="Q93" s="52" t="n"/>
      <c r="R93" s="52" t="n"/>
      <c r="S93" s="52" t="n"/>
      <c r="T93" s="52" t="n"/>
      <c r="U93" s="52" t="n"/>
      <c r="V93" s="52" t="n"/>
      <c r="W93" s="52" t="n"/>
    </row>
    <row r="94">
      <c r="L94" s="52">
        <f>A22</f>
        <v/>
      </c>
      <c r="M94" s="52" t="n"/>
      <c r="N94" s="52" t="n"/>
      <c r="O94" s="52" t="n"/>
      <c r="P94" s="52" t="n"/>
      <c r="Q94" s="52" t="n"/>
      <c r="R94" s="52" t="n"/>
      <c r="S94" s="52" t="n"/>
      <c r="T94" s="52" t="n"/>
      <c r="U94" s="52" t="n"/>
      <c r="V94" s="52" t="n"/>
      <c r="W94" s="52" t="n"/>
    </row>
    <row r="95">
      <c r="L95" s="52" t="n"/>
      <c r="M95" s="52" t="n"/>
      <c r="N95" s="52" t="n"/>
      <c r="O95" s="52" t="n"/>
      <c r="P95" s="52" t="n"/>
      <c r="Q95" s="52" t="n"/>
      <c r="R95" s="52" t="n"/>
      <c r="S95" s="52" t="n"/>
      <c r="T95" s="52" t="n"/>
      <c r="U95" s="52" t="n"/>
      <c r="V95" s="52" t="n"/>
      <c r="W95" s="52" t="n"/>
    </row>
    <row r="96">
      <c r="L96" s="52" t="n"/>
      <c r="M96" s="52" t="n"/>
      <c r="N96" s="52" t="n"/>
      <c r="O96" s="52" t="n"/>
      <c r="P96" s="52" t="n"/>
      <c r="Q96" s="52" t="n"/>
      <c r="R96" s="52" t="n"/>
      <c r="S96" s="52" t="n"/>
      <c r="T96" s="52" t="n"/>
      <c r="U96" s="52" t="n"/>
      <c r="V96" s="52" t="n"/>
      <c r="W96" s="52" t="n"/>
    </row>
    <row r="97">
      <c r="L97" s="52" t="n"/>
      <c r="M97" s="52" t="n"/>
      <c r="N97" s="52" t="n"/>
      <c r="O97" s="52" t="n"/>
      <c r="P97" s="52" t="n"/>
      <c r="Q97" s="52" t="n"/>
      <c r="R97" s="52" t="n"/>
      <c r="S97" s="52" t="n"/>
      <c r="T97" s="52" t="n"/>
      <c r="U97" s="52" t="n"/>
      <c r="V97" s="52" t="n"/>
      <c r="W97" s="52" t="n"/>
    </row>
    <row r="98">
      <c r="L98" s="52" t="n"/>
      <c r="M98" s="52" t="n"/>
      <c r="N98" s="52" t="n"/>
      <c r="O98" s="52" t="n"/>
      <c r="P98" s="52" t="n"/>
      <c r="Q98" s="52" t="n"/>
      <c r="R98" s="52" t="n"/>
      <c r="S98" s="52" t="n"/>
      <c r="T98" s="52" t="n"/>
      <c r="U98" s="52" t="n"/>
      <c r="V98" s="52" t="n"/>
      <c r="W98" s="52" t="n"/>
    </row>
    <row r="99">
      <c r="L99" s="52" t="n"/>
      <c r="M99" s="52" t="n"/>
      <c r="N99" s="52" t="n"/>
      <c r="O99" s="52" t="n"/>
      <c r="P99" s="52" t="n"/>
      <c r="Q99" s="52" t="n"/>
      <c r="R99" s="52" t="n"/>
      <c r="S99" s="52" t="n"/>
      <c r="T99" s="52" t="n"/>
      <c r="U99" s="52" t="n"/>
      <c r="V99" s="52" t="n"/>
      <c r="W99" s="52" t="n"/>
    </row>
    <row r="100">
      <c r="L100" s="52" t="n"/>
      <c r="M100" s="52" t="n"/>
      <c r="N100" s="52" t="n"/>
      <c r="O100" s="52" t="n"/>
      <c r="P100" s="52" t="n"/>
      <c r="Q100" s="52" t="n"/>
      <c r="R100" s="52" t="n"/>
      <c r="S100" s="52" t="n"/>
      <c r="T100" s="52" t="n"/>
      <c r="U100" s="52" t="n"/>
      <c r="V100" s="52" t="n"/>
      <c r="W100" s="52" t="n"/>
    </row>
    <row r="101">
      <c r="L101" s="52" t="n"/>
      <c r="M101" s="52" t="n"/>
      <c r="N101" s="52" t="n"/>
      <c r="O101" s="52" t="n"/>
      <c r="P101" s="52" t="n"/>
      <c r="Q101" s="52" t="n"/>
      <c r="R101" s="52" t="n"/>
      <c r="S101" s="52" t="n"/>
      <c r="T101" s="52" t="n"/>
      <c r="U101" s="52" t="n"/>
      <c r="V101" s="52" t="n"/>
      <c r="W101" s="52" t="n"/>
    </row>
    <row r="102">
      <c r="L102" s="52">
        <f>A23</f>
        <v/>
      </c>
      <c r="M102" s="52" t="n"/>
      <c r="N102" s="52" t="n"/>
      <c r="O102" s="52" t="n"/>
      <c r="P102" s="52" t="n"/>
      <c r="Q102" s="52" t="n"/>
      <c r="R102" s="52" t="n"/>
      <c r="S102" s="52" t="n"/>
      <c r="T102" s="52" t="n"/>
      <c r="U102" s="52" t="n"/>
      <c r="V102" s="52" t="n"/>
      <c r="W102" s="52" t="n"/>
    </row>
    <row r="103">
      <c r="L103" s="52" t="n"/>
      <c r="M103" s="52" t="n"/>
      <c r="N103" s="52" t="n"/>
      <c r="O103" s="52" t="n"/>
      <c r="P103" s="52" t="n"/>
      <c r="Q103" s="52" t="n"/>
      <c r="R103" s="52" t="n"/>
      <c r="S103" s="52" t="n"/>
      <c r="T103" s="52" t="n"/>
      <c r="U103" s="52" t="n"/>
      <c r="V103" s="52" t="n"/>
      <c r="W103" s="52" t="n"/>
    </row>
    <row r="104">
      <c r="L104" s="52" t="n"/>
      <c r="M104" s="52" t="n"/>
      <c r="N104" s="52" t="n"/>
      <c r="O104" s="52" t="n"/>
      <c r="P104" s="52" t="n"/>
      <c r="Q104" s="52" t="n"/>
      <c r="R104" s="52" t="n"/>
      <c r="S104" s="52" t="n"/>
      <c r="T104" s="52" t="n"/>
      <c r="U104" s="52" t="n"/>
      <c r="V104" s="52" t="n"/>
      <c r="W104" s="52" t="n"/>
    </row>
    <row r="105">
      <c r="L105" s="52" t="n"/>
      <c r="M105" s="52" t="n"/>
      <c r="N105" s="52" t="n"/>
      <c r="O105" s="52" t="n"/>
      <c r="P105" s="52" t="n"/>
      <c r="Q105" s="52" t="n"/>
      <c r="R105" s="52" t="n"/>
      <c r="S105" s="52" t="n"/>
      <c r="T105" s="52" t="n"/>
      <c r="U105" s="52" t="n"/>
      <c r="V105" s="52" t="n"/>
      <c r="W105" s="52" t="n"/>
    </row>
    <row r="106">
      <c r="L106" s="52" t="n"/>
      <c r="M106" s="52" t="n"/>
      <c r="N106" s="52" t="n"/>
      <c r="O106" s="52" t="n"/>
      <c r="P106" s="52" t="n"/>
      <c r="Q106" s="52" t="n"/>
      <c r="R106" s="52" t="n"/>
      <c r="S106" s="52" t="n"/>
      <c r="T106" s="52" t="n"/>
      <c r="U106" s="52" t="n"/>
      <c r="V106" s="52" t="n"/>
      <c r="W106" s="52" t="n"/>
    </row>
    <row r="107">
      <c r="L107" s="52" t="n"/>
      <c r="M107" s="52" t="n"/>
      <c r="N107" s="52" t="n"/>
      <c r="O107" s="52" t="n"/>
      <c r="P107" s="52" t="n"/>
      <c r="Q107" s="52" t="n"/>
      <c r="R107" s="52" t="n"/>
      <c r="S107" s="52" t="n"/>
      <c r="T107" s="52" t="n"/>
      <c r="U107" s="52" t="n"/>
      <c r="V107" s="52" t="n"/>
      <c r="W107" s="52" t="n"/>
    </row>
    <row r="108">
      <c r="L108" s="52" t="n"/>
      <c r="M108" s="52" t="n"/>
      <c r="N108" s="52" t="n"/>
      <c r="O108" s="52" t="n"/>
      <c r="P108" s="52" t="n"/>
      <c r="Q108" s="52" t="n"/>
      <c r="R108" s="52" t="n"/>
      <c r="S108" s="52" t="n"/>
      <c r="T108" s="52" t="n"/>
      <c r="U108" s="52" t="n"/>
      <c r="V108" s="52" t="n"/>
      <c r="W108" s="52" t="n"/>
    </row>
    <row r="109">
      <c r="L109" s="52" t="n"/>
      <c r="M109" s="52" t="n"/>
      <c r="N109" s="52" t="n"/>
      <c r="O109" s="52" t="n"/>
      <c r="P109" s="52" t="n"/>
      <c r="Q109" s="52" t="n"/>
      <c r="R109" s="52" t="n"/>
      <c r="S109" s="52" t="n"/>
      <c r="T109" s="52" t="n"/>
      <c r="U109" s="52" t="n"/>
      <c r="V109" s="52" t="n"/>
      <c r="W109" s="52" t="n"/>
    </row>
    <row r="110">
      <c r="L110" s="52">
        <f>A24</f>
        <v/>
      </c>
      <c r="M110" s="52" t="n"/>
      <c r="N110" s="52" t="n"/>
      <c r="O110" s="52" t="n"/>
      <c r="P110" s="52" t="n"/>
      <c r="Q110" s="52" t="n"/>
      <c r="R110" s="52" t="n"/>
      <c r="S110" s="52" t="n"/>
      <c r="T110" s="52" t="n"/>
      <c r="U110" s="52" t="n"/>
      <c r="V110" s="52" t="n"/>
      <c r="W110" s="52" t="n"/>
    </row>
    <row r="111">
      <c r="L111" s="52" t="n"/>
      <c r="M111" s="52" t="n"/>
      <c r="N111" s="52" t="n"/>
      <c r="O111" s="52" t="n"/>
      <c r="P111" s="52" t="n"/>
      <c r="Q111" s="52" t="n"/>
      <c r="R111" s="52" t="n"/>
      <c r="S111" s="52" t="n"/>
      <c r="T111" s="52" t="n"/>
      <c r="U111" s="52" t="n"/>
      <c r="V111" s="52" t="n"/>
      <c r="W111" s="52" t="n"/>
    </row>
    <row r="112">
      <c r="L112" s="52" t="n"/>
      <c r="M112" s="52" t="n"/>
      <c r="N112" s="52" t="n"/>
      <c r="O112" s="52" t="n"/>
      <c r="P112" s="52" t="n"/>
      <c r="Q112" s="52" t="n"/>
      <c r="R112" s="52" t="n"/>
      <c r="S112" s="52" t="n"/>
      <c r="T112" s="52" t="n"/>
      <c r="U112" s="52" t="n"/>
      <c r="V112" s="52" t="n"/>
      <c r="W112" s="52" t="n"/>
    </row>
    <row r="113">
      <c r="L113" s="52" t="n"/>
      <c r="M113" s="52" t="n"/>
      <c r="N113" s="52" t="n"/>
      <c r="O113" s="52" t="n"/>
      <c r="P113" s="52" t="n"/>
      <c r="Q113" s="52" t="n"/>
      <c r="R113" s="52" t="n"/>
      <c r="S113" s="52" t="n"/>
      <c r="T113" s="52" t="n"/>
      <c r="U113" s="52" t="n"/>
      <c r="V113" s="52" t="n"/>
      <c r="W113" s="52" t="n"/>
    </row>
    <row r="114">
      <c r="L114" s="52" t="n"/>
      <c r="M114" s="52" t="n"/>
      <c r="N114" s="52" t="n"/>
      <c r="O114" s="52" t="n"/>
      <c r="P114" s="52" t="n"/>
      <c r="Q114" s="52" t="n"/>
      <c r="R114" s="52" t="n"/>
      <c r="S114" s="52" t="n"/>
      <c r="T114" s="52" t="n"/>
      <c r="U114" s="52" t="n"/>
      <c r="V114" s="52" t="n"/>
      <c r="W114" s="52" t="n"/>
    </row>
    <row r="115">
      <c r="L115" s="52" t="n"/>
      <c r="M115" s="52" t="n"/>
      <c r="N115" s="52" t="n"/>
      <c r="O115" s="52" t="n"/>
      <c r="P115" s="52" t="n"/>
      <c r="Q115" s="52" t="n"/>
      <c r="R115" s="52" t="n"/>
      <c r="S115" s="52" t="n"/>
      <c r="T115" s="52" t="n"/>
      <c r="U115" s="52" t="n"/>
      <c r="V115" s="52" t="n"/>
      <c r="W115" s="52" t="n"/>
    </row>
    <row r="116">
      <c r="L116" s="52" t="n"/>
      <c r="M116" s="52" t="n"/>
      <c r="N116" s="52" t="n"/>
      <c r="O116" s="52" t="n"/>
      <c r="P116" s="52" t="n"/>
      <c r="Q116" s="52" t="n"/>
      <c r="R116" s="52" t="n"/>
      <c r="S116" s="52" t="n"/>
      <c r="T116" s="52" t="n"/>
      <c r="U116" s="52" t="n"/>
      <c r="V116" s="52" t="n"/>
      <c r="W116" s="52" t="n"/>
    </row>
    <row r="117">
      <c r="L117" s="52" t="n"/>
      <c r="M117" s="52" t="n"/>
      <c r="N117" s="52" t="n"/>
      <c r="O117" s="52" t="n"/>
      <c r="P117" s="52" t="n"/>
      <c r="Q117" s="52" t="n"/>
      <c r="R117" s="52" t="n"/>
      <c r="S117" s="52" t="n"/>
      <c r="T117" s="52" t="n"/>
      <c r="U117" s="52" t="n"/>
      <c r="V117" s="52" t="n"/>
      <c r="W117" s="52" t="n"/>
    </row>
    <row r="118">
      <c r="L118" s="52">
        <f>A25</f>
        <v/>
      </c>
      <c r="M118" s="52" t="n"/>
      <c r="N118" s="52" t="n"/>
      <c r="O118" s="52" t="n"/>
      <c r="P118" s="52" t="n"/>
      <c r="Q118" s="52" t="n"/>
      <c r="R118" s="52" t="n"/>
      <c r="S118" s="52" t="n"/>
      <c r="T118" s="52" t="n"/>
      <c r="U118" s="52" t="n"/>
      <c r="V118" s="52" t="n"/>
      <c r="W118" s="52" t="n"/>
    </row>
    <row r="119">
      <c r="L119" s="52" t="n"/>
      <c r="M119" s="52" t="n"/>
      <c r="N119" s="52" t="n"/>
      <c r="O119" s="52" t="n"/>
      <c r="P119" s="52" t="n"/>
      <c r="Q119" s="52" t="n"/>
      <c r="R119" s="52" t="n"/>
      <c r="S119" s="52" t="n"/>
      <c r="T119" s="52" t="n"/>
      <c r="U119" s="52" t="n"/>
      <c r="V119" s="52" t="n"/>
      <c r="W119" s="52" t="n"/>
    </row>
    <row r="120">
      <c r="L120" s="52" t="n"/>
      <c r="M120" s="52" t="n"/>
      <c r="N120" s="52" t="n"/>
      <c r="O120" s="52" t="n"/>
      <c r="P120" s="52" t="n"/>
      <c r="Q120" s="52" t="n"/>
      <c r="R120" s="52" t="n"/>
      <c r="S120" s="52" t="n"/>
      <c r="T120" s="52" t="n"/>
      <c r="U120" s="52" t="n"/>
      <c r="V120" s="52" t="n"/>
      <c r="W120" s="52" t="n"/>
    </row>
    <row r="121">
      <c r="L121" s="52" t="n"/>
      <c r="M121" s="52" t="n"/>
      <c r="N121" s="52" t="n"/>
      <c r="O121" s="52" t="n"/>
      <c r="P121" s="52" t="n"/>
      <c r="Q121" s="52" t="n"/>
      <c r="R121" s="52" t="n"/>
      <c r="S121" s="52" t="n"/>
      <c r="T121" s="52" t="n"/>
      <c r="U121" s="52" t="n"/>
      <c r="V121" s="52" t="n"/>
      <c r="W121" s="52" t="n"/>
    </row>
    <row r="122">
      <c r="L122" s="52" t="n"/>
      <c r="M122" s="52" t="n"/>
      <c r="N122" s="52" t="n"/>
      <c r="O122" s="52" t="n"/>
      <c r="P122" s="52" t="n"/>
      <c r="Q122" s="52" t="n"/>
      <c r="R122" s="52" t="n"/>
      <c r="S122" s="52" t="n"/>
      <c r="T122" s="52" t="n"/>
      <c r="U122" s="52" t="n"/>
      <c r="V122" s="52" t="n"/>
      <c r="W122" s="52" t="n"/>
    </row>
    <row r="123">
      <c r="L123" s="52" t="n"/>
      <c r="M123" s="52" t="n"/>
      <c r="N123" s="52" t="n"/>
      <c r="O123" s="52" t="n"/>
      <c r="P123" s="52" t="n"/>
      <c r="Q123" s="52" t="n"/>
      <c r="R123" s="52" t="n"/>
      <c r="S123" s="52" t="n"/>
      <c r="T123" s="52" t="n"/>
      <c r="U123" s="52" t="n"/>
      <c r="V123" s="52" t="n"/>
      <c r="W123" s="52" t="n"/>
    </row>
    <row r="124">
      <c r="L124" s="52" t="n"/>
      <c r="M124" s="52" t="n"/>
      <c r="N124" s="52" t="n"/>
      <c r="O124" s="52" t="n"/>
      <c r="P124" s="52" t="n"/>
      <c r="Q124" s="52" t="n"/>
      <c r="R124" s="52" t="n"/>
      <c r="S124" s="52" t="n"/>
      <c r="T124" s="52" t="n"/>
      <c r="U124" s="52" t="n"/>
      <c r="V124" s="52" t="n"/>
      <c r="W124" s="52" t="n"/>
    </row>
    <row r="125">
      <c r="L125" s="52" t="n"/>
      <c r="M125" s="52" t="n"/>
      <c r="N125" s="52" t="n"/>
      <c r="O125" s="52" t="n"/>
      <c r="P125" s="52" t="n"/>
      <c r="Q125" s="52" t="n"/>
      <c r="R125" s="52" t="n"/>
      <c r="S125" s="52" t="n"/>
      <c r="T125" s="52" t="n"/>
      <c r="U125" s="52" t="n"/>
      <c r="V125" s="52" t="n"/>
      <c r="W125" s="52" t="n"/>
    </row>
    <row r="126">
      <c r="L126" s="52">
        <f>A26</f>
        <v/>
      </c>
      <c r="M126" s="52" t="n"/>
      <c r="N126" s="52" t="n"/>
      <c r="O126" s="52" t="n"/>
      <c r="P126" s="52" t="n"/>
      <c r="Q126" s="52" t="n"/>
      <c r="R126" s="52" t="n"/>
      <c r="S126" s="52" t="n"/>
      <c r="T126" s="52" t="n"/>
      <c r="U126" s="52" t="n"/>
      <c r="V126" s="52" t="n"/>
      <c r="W126" s="52" t="n"/>
    </row>
    <row r="127">
      <c r="L127" s="52" t="n"/>
      <c r="M127" s="52" t="n"/>
      <c r="N127" s="52" t="n"/>
      <c r="O127" s="52" t="n"/>
      <c r="P127" s="52" t="n"/>
      <c r="Q127" s="52" t="n"/>
      <c r="R127" s="52" t="n"/>
      <c r="S127" s="52" t="n"/>
      <c r="T127" s="52" t="n"/>
      <c r="U127" s="52" t="n"/>
      <c r="V127" s="52" t="n"/>
      <c r="W127" s="52" t="n"/>
    </row>
    <row r="128">
      <c r="L128" s="52" t="n"/>
      <c r="M128" s="52" t="n"/>
      <c r="N128" s="52" t="n"/>
      <c r="O128" s="52" t="n"/>
      <c r="P128" s="52" t="n"/>
      <c r="Q128" s="52" t="n"/>
      <c r="R128" s="52" t="n"/>
      <c r="S128" s="52" t="n"/>
      <c r="T128" s="52" t="n"/>
      <c r="U128" s="52" t="n"/>
      <c r="V128" s="52" t="n"/>
      <c r="W128" s="52" t="n"/>
    </row>
    <row r="129">
      <c r="L129" s="52" t="n"/>
      <c r="M129" s="52" t="n"/>
      <c r="N129" s="52" t="n"/>
      <c r="O129" s="52" t="n"/>
      <c r="P129" s="52" t="n"/>
      <c r="Q129" s="52" t="n"/>
      <c r="R129" s="52" t="n"/>
      <c r="S129" s="52" t="n"/>
      <c r="T129" s="52" t="n"/>
      <c r="U129" s="52" t="n"/>
      <c r="V129" s="52" t="n"/>
      <c r="W129" s="52" t="n"/>
    </row>
    <row r="130">
      <c r="L130" s="52" t="n"/>
      <c r="M130" s="52" t="n"/>
      <c r="N130" s="52" t="n"/>
      <c r="O130" s="52" t="n"/>
      <c r="P130" s="52" t="n"/>
      <c r="Q130" s="52" t="n"/>
      <c r="R130" s="52" t="n"/>
      <c r="S130" s="52" t="n"/>
      <c r="T130" s="52" t="n"/>
      <c r="U130" s="52" t="n"/>
      <c r="V130" s="52" t="n"/>
      <c r="W130" s="52" t="n"/>
    </row>
    <row r="131">
      <c r="L131" s="52" t="n"/>
      <c r="M131" s="52" t="n"/>
      <c r="N131" s="52" t="n"/>
      <c r="O131" s="52" t="n"/>
      <c r="P131" s="52" t="n"/>
      <c r="Q131" s="52" t="n"/>
      <c r="R131" s="52" t="n"/>
      <c r="S131" s="52" t="n"/>
      <c r="T131" s="52" t="n"/>
      <c r="U131" s="52" t="n"/>
      <c r="V131" s="52" t="n"/>
      <c r="W131" s="52" t="n"/>
    </row>
    <row r="132" ht="14.1" customHeight="1" s="721">
      <c r="L132" s="52" t="n"/>
      <c r="M132" s="52" t="n"/>
      <c r="N132" s="52" t="n"/>
      <c r="O132" s="52" t="n"/>
      <c r="P132" s="52" t="n"/>
      <c r="Q132" s="52" t="n"/>
      <c r="R132" s="52" t="n"/>
      <c r="S132" s="52" t="n"/>
      <c r="T132" s="52" t="n"/>
      <c r="U132" s="52" t="n"/>
      <c r="V132" s="52" t="n"/>
      <c r="W132" s="52" t="n"/>
    </row>
  </sheetData>
  <mergeCells count="20">
    <mergeCell ref="O11:P11"/>
    <mergeCell ref="Q11:R11"/>
    <mergeCell ref="S11:T11"/>
    <mergeCell ref="U11:V11"/>
    <mergeCell ref="O8:R8"/>
    <mergeCell ref="S8:V8"/>
    <mergeCell ref="O9:P9"/>
    <mergeCell ref="Q9:R9"/>
    <mergeCell ref="S9:T9"/>
    <mergeCell ref="U9:V9"/>
    <mergeCell ref="A1:K1"/>
    <mergeCell ref="O10:P10"/>
    <mergeCell ref="Q10:R10"/>
    <mergeCell ref="S10:T10"/>
    <mergeCell ref="U10:V10"/>
    <mergeCell ref="B4:C4"/>
    <mergeCell ref="B5:C5"/>
    <mergeCell ref="B7:C7"/>
    <mergeCell ref="B8:C8"/>
    <mergeCell ref="B6:C6"/>
  </mergeCells>
  <dataValidations count="1">
    <dataValidation sqref="B12:B26" showErrorMessage="1" showInputMessage="1" allowBlank="0"/>
  </dataValidations>
  <pageMargins left="0.5511811023622047" right="0.5511811023622047" top="0.3937007874015748" bottom="0.3937007874015748" header="0.5118110236220472" footer="0.5118110236220472"/>
  <pageSetup orientation="portrait" paperSize="9" scale="50"/>
  <drawing r:id="rId1"/>
</worksheet>
</file>

<file path=xl/worksheets/sheet7.xml><?xml version="1.0" encoding="utf-8"?>
<worksheet xmlns="http://schemas.openxmlformats.org/spreadsheetml/2006/main">
  <sheetPr codeName="Sheet6">
    <outlinePr summaryBelow="1" summaryRight="1"/>
    <pageSetUpPr/>
  </sheetPr>
  <dimension ref="A1:Q152"/>
  <sheetViews>
    <sheetView topLeftCell="D2" workbookViewId="0">
      <selection activeCell="I4" sqref="I4"/>
    </sheetView>
  </sheetViews>
  <sheetFormatPr baseColWidth="8" defaultColWidth="8.85546875" defaultRowHeight="12.75"/>
  <cols>
    <col width="8.85546875" customWidth="1" style="721" min="3" max="3"/>
    <col width="22.5703125" customWidth="1" style="1" min="9" max="9"/>
    <col width="35.140625" customWidth="1" style="721" min="10" max="10"/>
    <col width="21.85546875" customWidth="1" style="721" min="15" max="15"/>
    <col width="29.140625" customWidth="1" style="721" min="16" max="16"/>
  </cols>
  <sheetData>
    <row r="1" ht="66" customHeight="1" s="721" thickBot="1">
      <c r="A1" s="722" t="inlineStr">
        <is>
          <t>Notes:
Data in this worksheet is used to feed the Interview worksheet and Roadmap worksheet and provides answers and values.  
Please do not edit without understanding the potential impact to the SAMM model as it will alter the scoring model.
There are currently seven categories of answers, the colors/numbers in column I indicate which questions in which Business Function are using that specific answer category.</t>
        </is>
      </c>
      <c r="B1" s="723" t="n"/>
      <c r="C1" s="723" t="n"/>
      <c r="D1" s="723" t="n"/>
      <c r="E1" s="723" t="n"/>
      <c r="F1" s="723" t="n"/>
      <c r="G1" s="723" t="n"/>
      <c r="H1" s="723" t="n"/>
      <c r="I1" s="723" t="n"/>
      <c r="J1" s="723" t="n"/>
      <c r="K1" s="724" t="n"/>
      <c r="M1" s="19">
        <f>IF(M2=M3,"OK","Problem")</f>
        <v/>
      </c>
    </row>
    <row r="2">
      <c r="M2">
        <f>COUNTA(M4:M200)</f>
        <v/>
      </c>
    </row>
    <row r="3">
      <c r="A3" s="4" t="inlineStr">
        <is>
          <t>Answer</t>
        </is>
      </c>
      <c r="B3" s="3" t="n"/>
      <c r="C3" s="725" t="inlineStr">
        <is>
          <t>Rating Scale</t>
        </is>
      </c>
      <c r="D3" s="726" t="n"/>
      <c r="E3" s="727" t="n"/>
      <c r="F3" s="3" t="n"/>
      <c r="G3" s="3" t="n"/>
      <c r="H3" s="3" t="n"/>
      <c r="I3" s="2" t="n"/>
      <c r="M3">
        <f>COUNTA('imp-answers'!A2:A200)</f>
        <v/>
      </c>
    </row>
    <row r="4">
      <c r="A4" s="5" t="inlineStr">
        <is>
          <t>Yes</t>
        </is>
      </c>
      <c r="C4" s="6" t="n">
        <v>3</v>
      </c>
      <c r="D4" s="6" t="n">
        <v>3</v>
      </c>
      <c r="E4" s="6" t="n">
        <v>3</v>
      </c>
      <c r="F4" s="6" t="n">
        <v>6</v>
      </c>
      <c r="G4" s="20" t="n"/>
      <c r="H4" s="720" t="inlineStr">
        <is>
          <t>A</t>
        </is>
      </c>
      <c r="I4" s="15" t="n">
        <v>1</v>
      </c>
      <c r="J4" t="inlineStr">
        <is>
          <t>No</t>
        </is>
      </c>
      <c r="K4" t="n">
        <v>0</v>
      </c>
      <c r="M4" s="720">
        <f>CHAR(65+N4)</f>
        <v/>
      </c>
      <c r="N4" s="720" t="n">
        <v>0</v>
      </c>
      <c r="O4" s="15" t="n"/>
      <c r="P4" s="18">
        <f>INDEX('imp-answers'!$B$2:$B$50, MATCH($N4, 'imp-answers'!$A$2:$A$50, 0))</f>
        <v/>
      </c>
      <c r="Q4" s="18">
        <f>INDEX('imp-answers'!$F$2:$F$50, MATCH($N4, 'imp-answers'!$A$2:$A$50, 0))</f>
        <v/>
      </c>
    </row>
    <row r="5">
      <c r="A5" s="5" t="inlineStr">
        <is>
          <t>No</t>
        </is>
      </c>
      <c r="B5" s="18" t="n"/>
      <c r="C5" s="6" t="n">
        <v>2.01</v>
      </c>
      <c r="D5" s="6" t="n">
        <v>2.99</v>
      </c>
      <c r="E5" s="7" t="inlineStr">
        <is>
          <t>2+</t>
        </is>
      </c>
      <c r="F5" s="8" t="n">
        <v>5</v>
      </c>
      <c r="G5" s="1" t="n"/>
      <c r="I5" s="11" t="n"/>
      <c r="J5" t="inlineStr">
        <is>
          <t>Yes, it's less than a year old</t>
        </is>
      </c>
      <c r="K5" t="n">
        <v>0.2</v>
      </c>
      <c r="O5" s="11" t="n"/>
      <c r="P5" s="18">
        <f>INDEX('imp-answers'!$C$2:$C$50, MATCH($N4, 'imp-answers'!$A$2:$A$50, 0))</f>
        <v/>
      </c>
      <c r="Q5" s="18">
        <f>INDEX('imp-answers'!$G$2:$G$50, MATCH($N4, 'imp-answers'!$A$2:$A$50, 0))</f>
        <v/>
      </c>
    </row>
    <row r="6">
      <c r="C6" s="6" t="n">
        <v>2</v>
      </c>
      <c r="D6" s="6" t="n">
        <v>2</v>
      </c>
      <c r="E6" s="6" t="n">
        <v>2</v>
      </c>
      <c r="F6" s="6" t="n">
        <v>4</v>
      </c>
      <c r="G6" s="20" t="n"/>
      <c r="I6" s="13" t="n"/>
      <c r="J6" t="inlineStr">
        <is>
          <t>Yes, it's a number of years old</t>
        </is>
      </c>
      <c r="K6" t="n">
        <v>0.5</v>
      </c>
      <c r="O6" s="17" t="n"/>
      <c r="P6" s="18">
        <f>INDEX('imp-answers'!$D$2:$D$50, MATCH($N4, 'imp-answers'!$A$2:$A$50, 0))</f>
        <v/>
      </c>
      <c r="Q6" s="18">
        <f>INDEX('imp-answers'!$H$2:$H$50, MATCH($N4, 'imp-answers'!$A$2:$A$50, 0))</f>
        <v/>
      </c>
    </row>
    <row r="7">
      <c r="C7" s="6" t="n">
        <v>1.01</v>
      </c>
      <c r="D7" s="6" t="n">
        <v>1.99</v>
      </c>
      <c r="E7" s="7" t="inlineStr">
        <is>
          <t>1+</t>
        </is>
      </c>
      <c r="F7" s="8" t="n">
        <v>3</v>
      </c>
      <c r="G7" s="1" t="n"/>
      <c r="I7" s="14" t="n">
        <v>2</v>
      </c>
      <c r="J7" t="inlineStr">
        <is>
          <t>Yes, it's a pretty mature program</t>
        </is>
      </c>
      <c r="K7" t="n">
        <v>1</v>
      </c>
      <c r="O7" s="13" t="n"/>
      <c r="P7" s="18">
        <f>INDEX('imp-answers'!$E$2:$E$50, MATCH($N4, 'imp-answers'!$A$2:$A$50, 0))</f>
        <v/>
      </c>
      <c r="Q7" s="18">
        <f>INDEX('imp-answers'!$I$2:$I$50, MATCH($N4, 'imp-answers'!$A$2:$A$50, 0))</f>
        <v/>
      </c>
    </row>
    <row r="8">
      <c r="C8" s="6" t="n">
        <v>1</v>
      </c>
      <c r="D8" s="6" t="n">
        <v>1</v>
      </c>
      <c r="E8" s="6" t="n">
        <v>1</v>
      </c>
      <c r="F8" s="6" t="n">
        <v>2</v>
      </c>
      <c r="G8" s="20" t="n"/>
      <c r="O8" s="16" t="n"/>
    </row>
    <row r="9">
      <c r="C9" s="6" t="n">
        <v>0.01</v>
      </c>
      <c r="D9" s="6" t="n">
        <v>0.99</v>
      </c>
      <c r="E9" s="7" t="inlineStr">
        <is>
          <t>0+</t>
        </is>
      </c>
      <c r="F9" s="8" t="n">
        <v>1</v>
      </c>
      <c r="G9" s="1" t="n"/>
      <c r="H9" s="720" t="inlineStr">
        <is>
          <t>B</t>
        </is>
      </c>
      <c r="I9" s="12" t="inlineStr">
        <is>
          <t>2,3,6,9</t>
        </is>
      </c>
      <c r="J9" t="inlineStr">
        <is>
          <t>No</t>
        </is>
      </c>
      <c r="K9" t="n">
        <v>0</v>
      </c>
    </row>
    <row r="10">
      <c r="C10" s="6" t="n">
        <v>0</v>
      </c>
      <c r="D10" s="6" t="n">
        <v>0</v>
      </c>
      <c r="E10" s="6" t="n">
        <v>0</v>
      </c>
      <c r="F10" s="6" t="n">
        <v>0</v>
      </c>
      <c r="G10" s="20" t="n"/>
      <c r="I10" s="11" t="n">
        <v>5</v>
      </c>
      <c r="J10" t="inlineStr">
        <is>
          <t>Yes, some of them are aware</t>
        </is>
      </c>
      <c r="K10" t="n">
        <v>0.2</v>
      </c>
      <c r="M10" s="720">
        <f>CHAR(65+N10)</f>
        <v/>
      </c>
      <c r="N10" s="720" t="n">
        <v>1</v>
      </c>
      <c r="O10" s="15" t="n"/>
      <c r="P10" s="18">
        <f>INDEX('imp-answers'!$B$2:$B$50, MATCH($N10, 'imp-answers'!$A$2:$A$50, 0))</f>
        <v/>
      </c>
      <c r="Q10" s="18">
        <f>INDEX('imp-answers'!$F$2:$F$50, MATCH($N10, 'imp-answers'!$A$2:$A$50, 0))</f>
        <v/>
      </c>
    </row>
    <row r="11">
      <c r="I11" s="13" t="inlineStr">
        <is>
          <t>4,15</t>
        </is>
      </c>
      <c r="J11" t="inlineStr">
        <is>
          <t>Yes, approx. half of them are aware</t>
        </is>
      </c>
      <c r="K11" t="n">
        <v>0.5</v>
      </c>
      <c r="O11" s="11" t="n"/>
      <c r="P11" s="18">
        <f>INDEX('imp-answers'!$C$2:$C$50, MATCH($N10, 'imp-answers'!$A$2:$A$50, 0))</f>
        <v/>
      </c>
      <c r="Q11" s="18">
        <f>INDEX('imp-answers'!$G$2:$G$50, MATCH($N10, 'imp-answers'!$A$2:$A$50, 0))</f>
        <v/>
      </c>
    </row>
    <row r="12">
      <c r="I12" s="14" t="inlineStr">
        <is>
          <t>1,3,5,12</t>
        </is>
      </c>
      <c r="J12" t="inlineStr">
        <is>
          <t>Yes, most of them are aware</t>
        </is>
      </c>
      <c r="K12" t="n">
        <v>1</v>
      </c>
      <c r="O12" s="17" t="n"/>
      <c r="P12" s="18">
        <f>INDEX('imp-answers'!$D$2:$D$50, MATCH($N10, 'imp-answers'!$A$2:$A$50, 0))</f>
        <v/>
      </c>
      <c r="Q12" s="18">
        <f>INDEX('imp-answers'!$H$2:$H$50, MATCH($N10, 'imp-answers'!$A$2:$A$50, 0))</f>
        <v/>
      </c>
    </row>
    <row r="13">
      <c r="O13" s="13" t="n"/>
      <c r="P13" s="18">
        <f>INDEX('imp-answers'!$E$2:$E$50, MATCH($N10, 'imp-answers'!$A$2:$A$50, 0))</f>
        <v/>
      </c>
      <c r="Q13" s="18">
        <f>INDEX('imp-answers'!$I$2:$I$50, MATCH($N10, 'imp-answers'!$A$2:$A$50, 0))</f>
        <v/>
      </c>
    </row>
    <row r="14">
      <c r="H14" s="720" t="inlineStr">
        <is>
          <t>C</t>
        </is>
      </c>
      <c r="I14" s="12" t="inlineStr">
        <is>
          <t>4,5,7,12,13,14,16,17,18</t>
        </is>
      </c>
      <c r="J14" t="inlineStr">
        <is>
          <t>No</t>
        </is>
      </c>
      <c r="K14" t="n">
        <v>0</v>
      </c>
      <c r="O14" s="16" t="n"/>
    </row>
    <row r="15">
      <c r="I15" s="11" t="inlineStr">
        <is>
          <t>1,2,3,6,7,8,10,11,12,15,19</t>
        </is>
      </c>
      <c r="J15" t="inlineStr">
        <is>
          <t>Yes, a small percentage are/do</t>
        </is>
      </c>
      <c r="K15" t="n">
        <v>0.2</v>
      </c>
    </row>
    <row r="16">
      <c r="I16" s="13" t="inlineStr">
        <is>
          <t>1,2,3,5,8,10,13,14,17,18</t>
        </is>
      </c>
      <c r="J16" t="inlineStr">
        <is>
          <t>Yes, at least half of them are/do</t>
        </is>
      </c>
      <c r="K16" t="n">
        <v>0.5</v>
      </c>
      <c r="M16" s="720">
        <f>CHAR(65+N16)</f>
        <v/>
      </c>
      <c r="N16" s="720" t="n">
        <v>2</v>
      </c>
      <c r="O16" s="15" t="n"/>
      <c r="P16" s="18">
        <f>INDEX('imp-answers'!$B$2:$B$50, MATCH($N16, 'imp-answers'!$A$2:$A$50, 0))</f>
        <v/>
      </c>
      <c r="Q16" s="18">
        <f>INDEX('imp-answers'!$F$2:$F$50, MATCH($N16, 'imp-answers'!$A$2:$A$50, 0))</f>
        <v/>
      </c>
    </row>
    <row r="17">
      <c r="I17" s="14" t="inlineStr">
        <is>
          <t>6,7,9,11,14,15,16,17</t>
        </is>
      </c>
      <c r="J17" t="inlineStr">
        <is>
          <t>Yes, the majority of them are/do</t>
        </is>
      </c>
      <c r="K17" t="n">
        <v>1</v>
      </c>
      <c r="O17" s="11" t="n"/>
      <c r="P17" s="18">
        <f>INDEX('imp-answers'!$C$2:$C$50, MATCH($N16, 'imp-answers'!$A$2:$A$50, 0))</f>
        <v/>
      </c>
      <c r="Q17" s="18">
        <f>INDEX('imp-answers'!$G$2:$G$50, MATCH($N16, 'imp-answers'!$A$2:$A$50, 0))</f>
        <v/>
      </c>
    </row>
    <row r="18">
      <c r="O18" s="17" t="n"/>
      <c r="P18" s="18">
        <f>INDEX('imp-answers'!$D$2:$D$50, MATCH($N16, 'imp-answers'!$A$2:$A$50, 0))</f>
        <v/>
      </c>
      <c r="Q18" s="18">
        <f>INDEX('imp-answers'!$H$2:$H$50, MATCH($N16, 'imp-answers'!$A$2:$A$50, 0))</f>
        <v/>
      </c>
    </row>
    <row r="19">
      <c r="H19" s="720" t="inlineStr">
        <is>
          <t>D</t>
        </is>
      </c>
      <c r="I19" s="12" t="inlineStr">
        <is>
          <t>8,15,20</t>
        </is>
      </c>
      <c r="J19" t="inlineStr">
        <is>
          <t>No</t>
        </is>
      </c>
      <c r="K19" t="n">
        <v>0</v>
      </c>
      <c r="O19" s="13" t="n"/>
      <c r="P19" s="18">
        <f>INDEX('imp-answers'!$E$2:$E$50, MATCH($N16, 'imp-answers'!$A$2:$A$50, 0))</f>
        <v/>
      </c>
      <c r="Q19" s="18">
        <f>INDEX('imp-answers'!$I$2:$I$50, MATCH($N16, 'imp-answers'!$A$2:$A$50, 0))</f>
        <v/>
      </c>
    </row>
    <row r="20">
      <c r="I20" s="11" t="n">
        <v>13</v>
      </c>
      <c r="J20" t="inlineStr">
        <is>
          <t>Yes, we did it once</t>
        </is>
      </c>
      <c r="K20" t="n">
        <v>0.2</v>
      </c>
      <c r="O20" s="16" t="n"/>
    </row>
    <row r="21">
      <c r="I21" s="13" t="n"/>
      <c r="J21" t="inlineStr">
        <is>
          <t>Yes, we do it every few years</t>
        </is>
      </c>
      <c r="K21" t="n">
        <v>0.5</v>
      </c>
    </row>
    <row r="22">
      <c r="I22" s="14" t="n">
        <v>18</v>
      </c>
      <c r="J22" t="inlineStr">
        <is>
          <t>Yes, we do it at least annually</t>
        </is>
      </c>
      <c r="K22" t="n">
        <v>1</v>
      </c>
      <c r="M22" s="720">
        <f>CHAR(65+N22)</f>
        <v/>
      </c>
      <c r="N22" s="720" t="n">
        <v>3</v>
      </c>
      <c r="O22" s="15" t="n"/>
      <c r="P22" s="18">
        <f>INDEX('imp-answers'!$B$2:$B$50, MATCH($N22, 'imp-answers'!$A$2:$A$50, 0))</f>
        <v/>
      </c>
      <c r="Q22" s="18">
        <f>INDEX('imp-answers'!$F$2:$F$50, MATCH($N22, 'imp-answers'!$A$2:$A$50, 0))</f>
        <v/>
      </c>
    </row>
    <row r="23">
      <c r="O23" s="11" t="n"/>
      <c r="P23" s="18">
        <f>INDEX('imp-answers'!$C$2:$C$50, MATCH($N22, 'imp-answers'!$A$2:$A$50, 0))</f>
        <v/>
      </c>
      <c r="Q23" s="18">
        <f>INDEX('imp-answers'!$G$2:$G$50, MATCH($N22, 'imp-answers'!$A$2:$A$50, 0))</f>
        <v/>
      </c>
    </row>
    <row r="24">
      <c r="H24" s="720" t="inlineStr">
        <is>
          <t>E</t>
        </is>
      </c>
      <c r="I24" s="12" t="n">
        <v>10</v>
      </c>
      <c r="J24" t="inlineStr">
        <is>
          <t>No</t>
        </is>
      </c>
      <c r="K24" t="n">
        <v>0</v>
      </c>
      <c r="O24" s="17" t="n"/>
      <c r="P24" s="18">
        <f>INDEX('imp-answers'!$D$2:$D$50, MATCH($N22, 'imp-answers'!$A$2:$A$50, 0))</f>
        <v/>
      </c>
      <c r="Q24" s="18">
        <f>INDEX('imp-answers'!$H$2:$H$50, MATCH($N22, 'imp-answers'!$A$2:$A$50, 0))</f>
        <v/>
      </c>
    </row>
    <row r="25">
      <c r="I25" s="11" t="n"/>
      <c r="J25" t="inlineStr">
        <is>
          <t>No, it is not applicable</t>
        </is>
      </c>
      <c r="K25" t="n">
        <v>1</v>
      </c>
      <c r="O25" s="13" t="n"/>
      <c r="P25" s="18">
        <f>INDEX('imp-answers'!$E$2:$E$50, MATCH($N22, 'imp-answers'!$A$2:$A$50, 0))</f>
        <v/>
      </c>
      <c r="Q25" s="18">
        <f>INDEX('imp-answers'!$I$2:$I$50, MATCH($N22, 'imp-answers'!$A$2:$A$50, 0))</f>
        <v/>
      </c>
    </row>
    <row r="26">
      <c r="I26" s="13" t="n"/>
      <c r="J26" t="inlineStr">
        <is>
          <t>Yes, but on an adhoc basis</t>
        </is>
      </c>
      <c r="K26" t="n">
        <v>0.5</v>
      </c>
      <c r="O26" s="16" t="n"/>
    </row>
    <row r="27">
      <c r="I27" s="14" t="n">
        <v>19</v>
      </c>
      <c r="J27" t="inlineStr">
        <is>
          <t>Yes</t>
        </is>
      </c>
      <c r="K27" t="n">
        <v>1</v>
      </c>
    </row>
    <row r="28">
      <c r="M28" s="720">
        <f>CHAR(65+N28)</f>
        <v/>
      </c>
      <c r="N28" s="720" t="n">
        <v>4</v>
      </c>
      <c r="O28" s="15" t="n"/>
      <c r="P28" s="18">
        <f>INDEX('imp-answers'!$B$2:$B$50, MATCH($N28, 'imp-answers'!$A$2:$A$50, 0))</f>
        <v/>
      </c>
      <c r="Q28" s="18">
        <f>INDEX('imp-answers'!$F$2:$F$50, MATCH($N28, 'imp-answers'!$A$2:$A$50, 0))</f>
        <v/>
      </c>
    </row>
    <row r="29">
      <c r="H29" s="720" t="inlineStr">
        <is>
          <t>F</t>
        </is>
      </c>
      <c r="I29" s="12" t="inlineStr">
        <is>
          <t>11,19</t>
        </is>
      </c>
      <c r="J29" t="inlineStr">
        <is>
          <t>No</t>
        </is>
      </c>
      <c r="K29" t="n">
        <v>0</v>
      </c>
      <c r="O29" s="11" t="n"/>
      <c r="P29" s="18">
        <f>INDEX('imp-answers'!$C$2:$C$50, MATCH($N28, 'imp-answers'!$A$2:$A$50, 0))</f>
        <v/>
      </c>
      <c r="Q29" s="18">
        <f>INDEX('imp-answers'!$G$2:$G$50, MATCH($N28, 'imp-answers'!$A$2:$A$50, 0))</f>
        <v/>
      </c>
    </row>
    <row r="30">
      <c r="I30" s="11" t="inlineStr">
        <is>
          <t>9,14,17</t>
        </is>
      </c>
      <c r="J30" t="inlineStr">
        <is>
          <t>Yes, teams write/run their own</t>
        </is>
      </c>
      <c r="K30" t="n">
        <v>0.2</v>
      </c>
      <c r="O30" s="17" t="n"/>
      <c r="P30" s="18">
        <f>INDEX('imp-answers'!$D$2:$D$50, MATCH($N28, 'imp-answers'!$A$2:$A$50, 0))</f>
        <v/>
      </c>
      <c r="Q30" s="18">
        <f>INDEX('imp-answers'!$H$2:$H$50, MATCH($N28, 'imp-answers'!$A$2:$A$50, 0))</f>
        <v/>
      </c>
    </row>
    <row r="31">
      <c r="I31" s="13" t="n"/>
      <c r="J31" t="inlineStr">
        <is>
          <t>Yes, there is a standard set</t>
        </is>
      </c>
      <c r="K31" t="n">
        <v>0.5</v>
      </c>
      <c r="O31" s="13" t="n"/>
      <c r="P31" s="18">
        <f>INDEX('imp-answers'!$E$2:$E$50, MATCH($N28, 'imp-answers'!$A$2:$A$50, 0))</f>
        <v/>
      </c>
      <c r="Q31" s="18">
        <f>INDEX('imp-answers'!$I$2:$I$50, MATCH($N28, 'imp-answers'!$A$2:$A$50, 0))</f>
        <v/>
      </c>
    </row>
    <row r="32">
      <c r="I32" s="14" t="n"/>
      <c r="J32" t="inlineStr">
        <is>
          <t>Yes, the standard set is integrated</t>
        </is>
      </c>
      <c r="K32" t="n">
        <v>1</v>
      </c>
      <c r="O32" s="16" t="n"/>
    </row>
    <row r="34">
      <c r="H34" s="720" t="inlineStr">
        <is>
          <t>G</t>
        </is>
      </c>
      <c r="I34" s="12" t="n"/>
      <c r="J34" t="inlineStr">
        <is>
          <t>No</t>
        </is>
      </c>
      <c r="K34" t="n">
        <v>0</v>
      </c>
      <c r="M34" s="720">
        <f>CHAR(65+N34)</f>
        <v/>
      </c>
      <c r="N34" s="720" t="n">
        <v>5</v>
      </c>
      <c r="O34" s="15" t="n"/>
      <c r="P34" s="18">
        <f>INDEX('imp-answers'!$B$2:$B$50, MATCH($N34, 'imp-answers'!$A$2:$A$50, 0))</f>
        <v/>
      </c>
      <c r="Q34" s="18">
        <f>INDEX('imp-answers'!$F$2:$F$50, MATCH($N34, 'imp-answers'!$A$2:$A$50, 0))</f>
        <v/>
      </c>
    </row>
    <row r="35">
      <c r="I35" s="11" t="inlineStr">
        <is>
          <t>16,18</t>
        </is>
      </c>
      <c r="J35" t="inlineStr">
        <is>
          <t>Yes, localized to business areas</t>
        </is>
      </c>
      <c r="K35" t="n">
        <v>0.2</v>
      </c>
      <c r="O35" s="11" t="n"/>
      <c r="P35" s="18">
        <f>INDEX('imp-answers'!$C$2:$C$50, MATCH($N34, 'imp-answers'!$A$2:$A$50, 0))</f>
        <v/>
      </c>
      <c r="Q35" s="18">
        <f>INDEX('imp-answers'!$G$2:$G$50, MATCH($N34, 'imp-answers'!$A$2:$A$50, 0))</f>
        <v/>
      </c>
    </row>
    <row r="36">
      <c r="I36" s="13" t="inlineStr">
        <is>
          <t>6,7,9,11,12,16,19</t>
        </is>
      </c>
      <c r="J36" t="inlineStr">
        <is>
          <t>Yes, across the organization</t>
        </is>
      </c>
      <c r="K36" t="n">
        <v>0.5</v>
      </c>
      <c r="O36" s="17" t="n"/>
      <c r="P36" s="18">
        <f>INDEX('imp-answers'!$D$2:$D$50, MATCH($N34, 'imp-answers'!$A$2:$A$50, 0))</f>
        <v/>
      </c>
      <c r="Q36" s="18">
        <f>INDEX('imp-answers'!$H$2:$H$50, MATCH($N34, 'imp-answers'!$A$2:$A$50, 0))</f>
        <v/>
      </c>
    </row>
    <row r="37">
      <c r="I37" s="14" t="inlineStr">
        <is>
          <t>4,8,10,13</t>
        </is>
      </c>
      <c r="J37" t="inlineStr">
        <is>
          <t>Yes, across the organization and required</t>
        </is>
      </c>
      <c r="K37" t="n">
        <v>1</v>
      </c>
      <c r="O37" s="13" t="n"/>
      <c r="P37" s="18">
        <f>INDEX('imp-answers'!$E$2:$E$50, MATCH($N34, 'imp-answers'!$A$2:$A$50, 0))</f>
        <v/>
      </c>
      <c r="Q37" s="18">
        <f>INDEX('imp-answers'!$I$2:$I$50, MATCH($N34, 'imp-answers'!$A$2:$A$50, 0))</f>
        <v/>
      </c>
    </row>
    <row r="38">
      <c r="O38" s="16" t="n"/>
    </row>
    <row r="39">
      <c r="H39" s="720" t="inlineStr">
        <is>
          <t>H</t>
        </is>
      </c>
      <c r="I39" s="12" t="n"/>
    </row>
    <row r="40">
      <c r="I40" s="11" t="n"/>
      <c r="M40" s="720">
        <f>CHAR(65+N40)</f>
        <v/>
      </c>
      <c r="N40" s="720" t="n">
        <v>6</v>
      </c>
      <c r="O40" s="15" t="n"/>
      <c r="P40" s="18">
        <f>INDEX('imp-answers'!$B$2:$B$50, MATCH($N40, 'imp-answers'!$A$2:$A$50, 0))</f>
        <v/>
      </c>
      <c r="Q40" s="18">
        <f>INDEX('imp-answers'!$F$2:$F$50, MATCH($N40, 'imp-answers'!$A$2:$A$50, 0))</f>
        <v/>
      </c>
    </row>
    <row r="41">
      <c r="I41" s="13" t="n"/>
      <c r="O41" s="11" t="n"/>
      <c r="P41" s="18">
        <f>INDEX('imp-answers'!$C$2:$C$50, MATCH($N40, 'imp-answers'!$A$2:$A$50, 0))</f>
        <v/>
      </c>
      <c r="Q41" s="18">
        <f>INDEX('imp-answers'!$G$2:$G$50, MATCH($N40, 'imp-answers'!$A$2:$A$50, 0))</f>
        <v/>
      </c>
    </row>
    <row r="42">
      <c r="I42" s="14" t="n"/>
      <c r="O42" s="17" t="n"/>
      <c r="P42" s="18">
        <f>INDEX('imp-answers'!$D$2:$D$50, MATCH($N40, 'imp-answers'!$A$2:$A$50, 0))</f>
        <v/>
      </c>
      <c r="Q42" s="18">
        <f>INDEX('imp-answers'!$H$2:$H$50, MATCH($N40, 'imp-answers'!$A$2:$A$50, 0))</f>
        <v/>
      </c>
    </row>
    <row r="43">
      <c r="O43" s="13" t="n"/>
      <c r="P43" s="18">
        <f>INDEX('imp-answers'!$E$2:$E$50, MATCH($N40, 'imp-answers'!$A$2:$A$50, 0))</f>
        <v/>
      </c>
      <c r="Q43" s="18">
        <f>INDEX('imp-answers'!$I$2:$I$50, MATCH($N40, 'imp-answers'!$A$2:$A$50, 0))</f>
        <v/>
      </c>
    </row>
    <row r="44">
      <c r="O44" s="16" t="n"/>
    </row>
    <row r="46">
      <c r="M46" s="720">
        <f>CHAR(65+N46)</f>
        <v/>
      </c>
      <c r="N46" s="720" t="n">
        <v>7</v>
      </c>
      <c r="O46" s="15" t="n"/>
      <c r="P46" s="18">
        <f>INDEX('imp-answers'!$B$2:$B$50, MATCH($N46, 'imp-answers'!$A$2:$A$50, 0))</f>
        <v/>
      </c>
      <c r="Q46" s="18">
        <f>INDEX('imp-answers'!$F$2:$F$50, MATCH($N46, 'imp-answers'!$A$2:$A$50, 0))</f>
        <v/>
      </c>
    </row>
    <row r="47">
      <c r="O47" s="11" t="n"/>
      <c r="P47" s="18">
        <f>INDEX('imp-answers'!$C$2:$C$50, MATCH($N46, 'imp-answers'!$A$2:$A$50, 0))</f>
        <v/>
      </c>
      <c r="Q47" s="18">
        <f>INDEX('imp-answers'!$G$2:$G$50, MATCH($N46, 'imp-answers'!$A$2:$A$50, 0))</f>
        <v/>
      </c>
    </row>
    <row r="48">
      <c r="O48" s="17" t="n"/>
      <c r="P48" s="18">
        <f>INDEX('imp-answers'!$D$2:$D$50, MATCH($N46, 'imp-answers'!$A$2:$A$50, 0))</f>
        <v/>
      </c>
      <c r="Q48" s="18">
        <f>INDEX('imp-answers'!$H$2:$H$50, MATCH($N46, 'imp-answers'!$A$2:$A$50, 0))</f>
        <v/>
      </c>
    </row>
    <row r="49">
      <c r="O49" s="13" t="n"/>
      <c r="P49" s="18">
        <f>INDEX('imp-answers'!$E$2:$E$50, MATCH($N46, 'imp-answers'!$A$2:$A$50, 0))</f>
        <v/>
      </c>
      <c r="Q49" s="18">
        <f>INDEX('imp-answers'!$I$2:$I$50, MATCH($N46, 'imp-answers'!$A$2:$A$50, 0))</f>
        <v/>
      </c>
    </row>
    <row r="50">
      <c r="O50" s="16" t="n"/>
    </row>
    <row r="52">
      <c r="M52" s="720">
        <f>CHAR(65+N52)</f>
        <v/>
      </c>
      <c r="N52" s="720" t="n">
        <v>8</v>
      </c>
      <c r="O52" s="15" t="n"/>
      <c r="P52" s="18">
        <f>INDEX('imp-answers'!$B$2:$B$50, MATCH($N52, 'imp-answers'!$A$2:$A$50, 0))</f>
        <v/>
      </c>
      <c r="Q52" s="18">
        <f>INDEX('imp-answers'!$F$2:$F$50, MATCH($N52, 'imp-answers'!$A$2:$A$50, 0))</f>
        <v/>
      </c>
    </row>
    <row r="53">
      <c r="O53" s="11" t="n"/>
      <c r="P53" s="18">
        <f>INDEX('imp-answers'!$C$2:$C$50, MATCH($N52, 'imp-answers'!$A$2:$A$50, 0))</f>
        <v/>
      </c>
      <c r="Q53" s="18">
        <f>INDEX('imp-answers'!$G$2:$G$50, MATCH($N52, 'imp-answers'!$A$2:$A$50, 0))</f>
        <v/>
      </c>
    </row>
    <row r="54">
      <c r="O54" s="17" t="n"/>
      <c r="P54" s="18">
        <f>INDEX('imp-answers'!$D$2:$D$50, MATCH($N52, 'imp-answers'!$A$2:$A$50, 0))</f>
        <v/>
      </c>
      <c r="Q54" s="18">
        <f>INDEX('imp-answers'!$H$2:$H$50, MATCH($N52, 'imp-answers'!$A$2:$A$50, 0))</f>
        <v/>
      </c>
    </row>
    <row r="55">
      <c r="O55" s="13" t="n"/>
      <c r="P55" s="18">
        <f>INDEX('imp-answers'!$E$2:$E$50, MATCH($N52, 'imp-answers'!$A$2:$A$50, 0))</f>
        <v/>
      </c>
      <c r="Q55" s="18">
        <f>INDEX('imp-answers'!$I$2:$I$50, MATCH($N52, 'imp-answers'!$A$2:$A$50, 0))</f>
        <v/>
      </c>
    </row>
    <row r="56">
      <c r="O56" s="16" t="n"/>
    </row>
    <row r="58">
      <c r="M58" s="720">
        <f>CHAR(65+N58)</f>
        <v/>
      </c>
      <c r="N58" s="720" t="n">
        <v>9</v>
      </c>
      <c r="O58" s="15" t="n"/>
      <c r="P58" s="18">
        <f>INDEX('imp-answers'!$B$2:$B$50, MATCH($N58, 'imp-answers'!$A$2:$A$50, 0))</f>
        <v/>
      </c>
      <c r="Q58" s="18">
        <f>INDEX('imp-answers'!$F$2:$F$50, MATCH($N58, 'imp-answers'!$A$2:$A$50, 0))</f>
        <v/>
      </c>
    </row>
    <row r="59">
      <c r="O59" s="11" t="n"/>
      <c r="P59" s="18">
        <f>INDEX('imp-answers'!$C$2:$C$50, MATCH($N58, 'imp-answers'!$A$2:$A$50, 0))</f>
        <v/>
      </c>
      <c r="Q59" s="18">
        <f>INDEX('imp-answers'!$G$2:$G$50, MATCH($N58, 'imp-answers'!$A$2:$A$50, 0))</f>
        <v/>
      </c>
    </row>
    <row r="60">
      <c r="O60" s="17" t="n"/>
      <c r="P60" s="18">
        <f>INDEX('imp-answers'!$D$2:$D$50, MATCH($N58, 'imp-answers'!$A$2:$A$50, 0))</f>
        <v/>
      </c>
      <c r="Q60" s="18">
        <f>INDEX('imp-answers'!$H$2:$H$50, MATCH($N58, 'imp-answers'!$A$2:$A$50, 0))</f>
        <v/>
      </c>
    </row>
    <row r="61">
      <c r="O61" s="13" t="n"/>
      <c r="P61" s="18">
        <f>INDEX('imp-answers'!$E$2:$E$50, MATCH($N58, 'imp-answers'!$A$2:$A$50, 0))</f>
        <v/>
      </c>
      <c r="Q61" s="18">
        <f>INDEX('imp-answers'!$I$2:$I$50, MATCH($N58, 'imp-answers'!$A$2:$A$50, 0))</f>
        <v/>
      </c>
    </row>
    <row r="62">
      <c r="O62" s="16" t="n"/>
    </row>
    <row r="64">
      <c r="M64" s="720">
        <f>CHAR(65+N64)</f>
        <v/>
      </c>
      <c r="N64" s="720" t="n">
        <v>10</v>
      </c>
      <c r="O64" s="15" t="n"/>
      <c r="P64" s="18">
        <f>INDEX('imp-answers'!$B$2:$B$50, MATCH($N64, 'imp-answers'!$A$2:$A$50, 0))</f>
        <v/>
      </c>
      <c r="Q64" s="18">
        <f>INDEX('imp-answers'!$F$2:$F$50, MATCH($N64, 'imp-answers'!$A$2:$A$50, 0))</f>
        <v/>
      </c>
    </row>
    <row r="65">
      <c r="O65" s="11" t="n"/>
      <c r="P65" s="18">
        <f>INDEX('imp-answers'!$C$2:$C$50, MATCH($N64, 'imp-answers'!$A$2:$A$50, 0))</f>
        <v/>
      </c>
      <c r="Q65" s="18">
        <f>INDEX('imp-answers'!$G$2:$G$50, MATCH($N64, 'imp-answers'!$A$2:$A$50, 0))</f>
        <v/>
      </c>
    </row>
    <row r="66">
      <c r="O66" s="17" t="n"/>
      <c r="P66" s="18">
        <f>INDEX('imp-answers'!$D$2:$D$50, MATCH($N64, 'imp-answers'!$A$2:$A$50, 0))</f>
        <v/>
      </c>
      <c r="Q66" s="18">
        <f>INDEX('imp-answers'!$H$2:$H$50, MATCH($N64, 'imp-answers'!$A$2:$A$50, 0))</f>
        <v/>
      </c>
    </row>
    <row r="67">
      <c r="O67" s="13" t="n"/>
      <c r="P67" s="18">
        <f>INDEX('imp-answers'!$E$2:$E$50, MATCH($N64, 'imp-answers'!$A$2:$A$50, 0))</f>
        <v/>
      </c>
      <c r="Q67" s="18">
        <f>INDEX('imp-answers'!$I$2:$I$50, MATCH($N64, 'imp-answers'!$A$2:$A$50, 0))</f>
        <v/>
      </c>
    </row>
    <row r="68">
      <c r="O68" s="16" t="n"/>
    </row>
    <row r="70">
      <c r="M70" s="720">
        <f>CHAR(65+N70)</f>
        <v/>
      </c>
      <c r="N70" s="720" t="n">
        <v>11</v>
      </c>
      <c r="O70" s="15" t="n"/>
      <c r="P70" s="18">
        <f>INDEX('imp-answers'!$B$2:$B$50, MATCH($N70, 'imp-answers'!$A$2:$A$50, 0))</f>
        <v/>
      </c>
      <c r="Q70" s="18">
        <f>INDEX('imp-answers'!$F$2:$F$50, MATCH($N70, 'imp-answers'!$A$2:$A$50, 0))</f>
        <v/>
      </c>
    </row>
    <row r="71">
      <c r="O71" s="11" t="n"/>
      <c r="P71" s="18">
        <f>INDEX('imp-answers'!$C$2:$C$50, MATCH($N70, 'imp-answers'!$A$2:$A$50, 0))</f>
        <v/>
      </c>
      <c r="Q71" s="18">
        <f>INDEX('imp-answers'!$G$2:$G$50, MATCH($N70, 'imp-answers'!$A$2:$A$50, 0))</f>
        <v/>
      </c>
    </row>
    <row r="72">
      <c r="O72" s="17" t="n"/>
      <c r="P72" s="18">
        <f>INDEX('imp-answers'!$D$2:$D$50, MATCH($N70, 'imp-answers'!$A$2:$A$50, 0))</f>
        <v/>
      </c>
      <c r="Q72" s="18">
        <f>INDEX('imp-answers'!$H$2:$H$50, MATCH($N70, 'imp-answers'!$A$2:$A$50, 0))</f>
        <v/>
      </c>
    </row>
    <row r="73">
      <c r="O73" s="13" t="n"/>
      <c r="P73" s="18">
        <f>INDEX('imp-answers'!$E$2:$E$50, MATCH($N70, 'imp-answers'!$A$2:$A$50, 0))</f>
        <v/>
      </c>
      <c r="Q73" s="18">
        <f>INDEX('imp-answers'!$I$2:$I$50, MATCH($N70, 'imp-answers'!$A$2:$A$50, 0))</f>
        <v/>
      </c>
    </row>
    <row r="74">
      <c r="O74" s="16" t="n"/>
    </row>
    <row r="76">
      <c r="M76" s="720">
        <f>CHAR(65+N76)</f>
        <v/>
      </c>
      <c r="N76" s="720" t="n">
        <v>12</v>
      </c>
      <c r="O76" s="15" t="n"/>
      <c r="P76" s="18">
        <f>INDEX('imp-answers'!$B$2:$B$50, MATCH($N76, 'imp-answers'!$A$2:$A$50, 0))</f>
        <v/>
      </c>
      <c r="Q76" s="18">
        <f>INDEX('imp-answers'!$F$2:$F$50, MATCH($N76, 'imp-answers'!$A$2:$A$50, 0))</f>
        <v/>
      </c>
    </row>
    <row r="77">
      <c r="O77" s="11" t="n"/>
      <c r="P77" s="18">
        <f>INDEX('imp-answers'!$C$2:$C$50, MATCH($N76, 'imp-answers'!$A$2:$A$50, 0))</f>
        <v/>
      </c>
      <c r="Q77" s="18">
        <f>INDEX('imp-answers'!$G$2:$G$50, MATCH($N76, 'imp-answers'!$A$2:$A$50, 0))</f>
        <v/>
      </c>
    </row>
    <row r="78">
      <c r="O78" s="17" t="n"/>
      <c r="P78" s="18">
        <f>INDEX('imp-answers'!$D$2:$D$50, MATCH($N76, 'imp-answers'!$A$2:$A$50, 0))</f>
        <v/>
      </c>
      <c r="Q78" s="18">
        <f>INDEX('imp-answers'!$H$2:$H$50, MATCH($N76, 'imp-answers'!$A$2:$A$50, 0))</f>
        <v/>
      </c>
    </row>
    <row r="79">
      <c r="O79" s="13" t="n"/>
      <c r="P79" s="18">
        <f>INDEX('imp-answers'!$E$2:$E$50, MATCH($N76, 'imp-answers'!$A$2:$A$50, 0))</f>
        <v/>
      </c>
      <c r="Q79" s="18">
        <f>INDEX('imp-answers'!$I$2:$I$50, MATCH($N76, 'imp-answers'!$A$2:$A$50, 0))</f>
        <v/>
      </c>
    </row>
    <row r="80">
      <c r="O80" s="16" t="n"/>
    </row>
    <row r="82">
      <c r="M82" s="720">
        <f>CHAR(65+N82)</f>
        <v/>
      </c>
      <c r="N82" s="720" t="n">
        <v>13</v>
      </c>
      <c r="O82" s="15" t="n"/>
      <c r="P82" s="18">
        <f>INDEX('imp-answers'!$B$2:$B$50, MATCH($N82, 'imp-answers'!$A$2:$A$50, 0))</f>
        <v/>
      </c>
      <c r="Q82" s="18">
        <f>INDEX('imp-answers'!$F$2:$F$50, MATCH($N82, 'imp-answers'!$A$2:$A$50, 0))</f>
        <v/>
      </c>
    </row>
    <row r="83">
      <c r="O83" s="11" t="n"/>
      <c r="P83" s="18">
        <f>INDEX('imp-answers'!$C$2:$C$50, MATCH($N82, 'imp-answers'!$A$2:$A$50, 0))</f>
        <v/>
      </c>
      <c r="Q83" s="18">
        <f>INDEX('imp-answers'!$G$2:$G$50, MATCH($N82, 'imp-answers'!$A$2:$A$50, 0))</f>
        <v/>
      </c>
    </row>
    <row r="84">
      <c r="O84" s="17" t="n"/>
      <c r="P84" s="18">
        <f>INDEX('imp-answers'!$D$2:$D$50, MATCH($N82, 'imp-answers'!$A$2:$A$50, 0))</f>
        <v/>
      </c>
      <c r="Q84" s="18">
        <f>INDEX('imp-answers'!$H$2:$H$50, MATCH($N82, 'imp-answers'!$A$2:$A$50, 0))</f>
        <v/>
      </c>
    </row>
    <row r="85">
      <c r="O85" s="13" t="n"/>
      <c r="P85" s="18">
        <f>INDEX('imp-answers'!$E$2:$E$50, MATCH($N82, 'imp-answers'!$A$2:$A$50, 0))</f>
        <v/>
      </c>
      <c r="Q85" s="18">
        <f>INDEX('imp-answers'!$I$2:$I$50, MATCH($N82, 'imp-answers'!$A$2:$A$50, 0))</f>
        <v/>
      </c>
    </row>
    <row r="86">
      <c r="O86" s="16" t="n"/>
    </row>
    <row r="88">
      <c r="M88" s="720">
        <f>CHAR(65+N88)</f>
        <v/>
      </c>
      <c r="N88" s="720" t="n">
        <v>14</v>
      </c>
      <c r="O88" s="15" t="n"/>
      <c r="P88" s="18">
        <f>INDEX('imp-answers'!$B$2:$B$50, MATCH($N88, 'imp-answers'!$A$2:$A$50, 0))</f>
        <v/>
      </c>
      <c r="Q88" s="18">
        <f>INDEX('imp-answers'!$F$2:$F$50, MATCH($N88, 'imp-answers'!$A$2:$A$50, 0))</f>
        <v/>
      </c>
    </row>
    <row r="89">
      <c r="O89" s="11" t="n"/>
      <c r="P89" s="18">
        <f>INDEX('imp-answers'!$C$2:$C$50, MATCH($N88, 'imp-answers'!$A$2:$A$50, 0))</f>
        <v/>
      </c>
      <c r="Q89" s="18">
        <f>INDEX('imp-answers'!$G$2:$G$50, MATCH($N88, 'imp-answers'!$A$2:$A$50, 0))</f>
        <v/>
      </c>
    </row>
    <row r="90">
      <c r="O90" s="17" t="n"/>
      <c r="P90" s="18">
        <f>INDEX('imp-answers'!$D$2:$D$50, MATCH($N88, 'imp-answers'!$A$2:$A$50, 0))</f>
        <v/>
      </c>
      <c r="Q90" s="18">
        <f>INDEX('imp-answers'!$H$2:$H$50, MATCH($N88, 'imp-answers'!$A$2:$A$50, 0))</f>
        <v/>
      </c>
    </row>
    <row r="91">
      <c r="O91" s="13" t="n"/>
      <c r="P91" s="18">
        <f>INDEX('imp-answers'!$E$2:$E$50, MATCH($N88, 'imp-answers'!$A$2:$A$50, 0))</f>
        <v/>
      </c>
      <c r="Q91" s="18">
        <f>INDEX('imp-answers'!$I$2:$I$50, MATCH($N88, 'imp-answers'!$A$2:$A$50, 0))</f>
        <v/>
      </c>
    </row>
    <row r="92">
      <c r="O92" s="16" t="n"/>
    </row>
    <row r="94">
      <c r="M94" s="720">
        <f>CHAR(65+N94)</f>
        <v/>
      </c>
      <c r="N94" s="720" t="n">
        <v>15</v>
      </c>
      <c r="O94" s="15" t="n"/>
      <c r="P94" s="18">
        <f>INDEX('imp-answers'!$B$2:$B$50, MATCH($N94, 'imp-answers'!$A$2:$A$50, 0))</f>
        <v/>
      </c>
      <c r="Q94" s="18">
        <f>INDEX('imp-answers'!$F$2:$F$50, MATCH($N94, 'imp-answers'!$A$2:$A$50, 0))</f>
        <v/>
      </c>
    </row>
    <row r="95">
      <c r="O95" s="11" t="n"/>
      <c r="P95" s="18">
        <f>INDEX('imp-answers'!$C$2:$C$50, MATCH($N94, 'imp-answers'!$A$2:$A$50, 0))</f>
        <v/>
      </c>
      <c r="Q95" s="18">
        <f>INDEX('imp-answers'!$G$2:$G$50, MATCH($N94, 'imp-answers'!$A$2:$A$50, 0))</f>
        <v/>
      </c>
    </row>
    <row r="96">
      <c r="O96" s="17" t="n"/>
      <c r="P96" s="18">
        <f>INDEX('imp-answers'!$D$2:$D$50, MATCH($N94, 'imp-answers'!$A$2:$A$50, 0))</f>
        <v/>
      </c>
      <c r="Q96" s="18">
        <f>INDEX('imp-answers'!$H$2:$H$50, MATCH($N94, 'imp-answers'!$A$2:$A$50, 0))</f>
        <v/>
      </c>
    </row>
    <row r="97">
      <c r="O97" s="13" t="n"/>
      <c r="P97" s="18">
        <f>INDEX('imp-answers'!$E$2:$E$50, MATCH($N94, 'imp-answers'!$A$2:$A$50, 0))</f>
        <v/>
      </c>
      <c r="Q97" s="18">
        <f>INDEX('imp-answers'!$I$2:$I$50, MATCH($N94, 'imp-answers'!$A$2:$A$50, 0))</f>
        <v/>
      </c>
    </row>
    <row r="98">
      <c r="O98" s="16" t="n"/>
    </row>
    <row r="100">
      <c r="M100" s="720">
        <f>CHAR(65+N100)</f>
        <v/>
      </c>
      <c r="N100" s="720" t="n">
        <v>16</v>
      </c>
      <c r="O100" s="15" t="n"/>
      <c r="P100" s="18">
        <f>INDEX('imp-answers'!$B$2:$B$50, MATCH($N100, 'imp-answers'!$A$2:$A$50, 0))</f>
        <v/>
      </c>
      <c r="Q100" s="18">
        <f>INDEX('imp-answers'!$F$2:$F$50, MATCH($N100, 'imp-answers'!$A$2:$A$50, 0))</f>
        <v/>
      </c>
    </row>
    <row r="101">
      <c r="O101" s="11" t="n"/>
      <c r="P101" s="18">
        <f>INDEX('imp-answers'!$C$2:$C$50, MATCH($N100, 'imp-answers'!$A$2:$A$50, 0))</f>
        <v/>
      </c>
      <c r="Q101" s="18">
        <f>INDEX('imp-answers'!$G$2:$G$50, MATCH($N100, 'imp-answers'!$A$2:$A$50, 0))</f>
        <v/>
      </c>
    </row>
    <row r="102">
      <c r="O102" s="17" t="n"/>
      <c r="P102" s="18">
        <f>INDEX('imp-answers'!$D$2:$D$50, MATCH($N100, 'imp-answers'!$A$2:$A$50, 0))</f>
        <v/>
      </c>
      <c r="Q102" s="18">
        <f>INDEX('imp-answers'!$H$2:$H$50, MATCH($N100, 'imp-answers'!$A$2:$A$50, 0))</f>
        <v/>
      </c>
    </row>
    <row r="103">
      <c r="O103" s="13" t="n"/>
      <c r="P103" s="18">
        <f>INDEX('imp-answers'!$E$2:$E$50, MATCH($N100, 'imp-answers'!$A$2:$A$50, 0))</f>
        <v/>
      </c>
      <c r="Q103" s="18">
        <f>INDEX('imp-answers'!$I$2:$I$50, MATCH($N100, 'imp-answers'!$A$2:$A$50, 0))</f>
        <v/>
      </c>
    </row>
    <row r="104">
      <c r="O104" s="16" t="n"/>
    </row>
    <row r="106">
      <c r="M106" s="720">
        <f>CHAR(65+N106)</f>
        <v/>
      </c>
      <c r="N106" s="720" t="n">
        <v>17</v>
      </c>
      <c r="O106" s="15" t="n"/>
      <c r="P106" s="18">
        <f>INDEX('imp-answers'!$B$2:$B$50, MATCH($N106, 'imp-answers'!$A$2:$A$50, 0))</f>
        <v/>
      </c>
      <c r="Q106" s="18">
        <f>INDEX('imp-answers'!$F$2:$F$50, MATCH($N106, 'imp-answers'!$A$2:$A$50, 0))</f>
        <v/>
      </c>
    </row>
    <row r="107">
      <c r="O107" s="11" t="n"/>
      <c r="P107" s="18">
        <f>INDEX('imp-answers'!$C$2:$C$50, MATCH($N106, 'imp-answers'!$A$2:$A$50, 0))</f>
        <v/>
      </c>
      <c r="Q107" s="18">
        <f>INDEX('imp-answers'!$G$2:$G$50, MATCH($N106, 'imp-answers'!$A$2:$A$50, 0))</f>
        <v/>
      </c>
    </row>
    <row r="108">
      <c r="O108" s="17" t="n"/>
      <c r="P108" s="18">
        <f>INDEX('imp-answers'!$D$2:$D$50, MATCH($N106, 'imp-answers'!$A$2:$A$50, 0))</f>
        <v/>
      </c>
      <c r="Q108" s="18">
        <f>INDEX('imp-answers'!$H$2:$H$50, MATCH($N106, 'imp-answers'!$A$2:$A$50, 0))</f>
        <v/>
      </c>
    </row>
    <row r="109">
      <c r="O109" s="13" t="n"/>
      <c r="P109" s="18">
        <f>INDEX('imp-answers'!$E$2:$E$50, MATCH($N106, 'imp-answers'!$A$2:$A$50, 0))</f>
        <v/>
      </c>
      <c r="Q109" s="18">
        <f>INDEX('imp-answers'!$I$2:$I$50, MATCH($N106, 'imp-answers'!$A$2:$A$50, 0))</f>
        <v/>
      </c>
    </row>
    <row r="110">
      <c r="O110" s="16" t="n"/>
    </row>
    <row r="112">
      <c r="M112" s="720">
        <f>CHAR(65+N112)</f>
        <v/>
      </c>
      <c r="N112" s="720" t="n">
        <v>18</v>
      </c>
      <c r="O112" s="15" t="n"/>
      <c r="P112" s="18">
        <f>INDEX('imp-answers'!$B$2:$B$50, MATCH($N112, 'imp-answers'!$A$2:$A$50, 0))</f>
        <v/>
      </c>
      <c r="Q112" s="18">
        <f>INDEX('imp-answers'!$F$2:$F$50, MATCH($N112, 'imp-answers'!$A$2:$A$50, 0))</f>
        <v/>
      </c>
    </row>
    <row r="113">
      <c r="O113" s="11" t="n"/>
      <c r="P113" s="18">
        <f>INDEX('imp-answers'!$C$2:$C$50, MATCH($N112, 'imp-answers'!$A$2:$A$50, 0))</f>
        <v/>
      </c>
      <c r="Q113" s="18">
        <f>INDEX('imp-answers'!$G$2:$G$50, MATCH($N112, 'imp-answers'!$A$2:$A$50, 0))</f>
        <v/>
      </c>
    </row>
    <row r="114">
      <c r="O114" s="17" t="n"/>
      <c r="P114" s="18">
        <f>INDEX('imp-answers'!$D$2:$D$50, MATCH($N112, 'imp-answers'!$A$2:$A$50, 0))</f>
        <v/>
      </c>
      <c r="Q114" s="18">
        <f>INDEX('imp-answers'!$H$2:$H$50, MATCH($N112, 'imp-answers'!$A$2:$A$50, 0))</f>
        <v/>
      </c>
    </row>
    <row r="115">
      <c r="O115" s="13" t="n"/>
      <c r="P115" s="18">
        <f>INDEX('imp-answers'!$E$2:$E$50, MATCH($N112, 'imp-answers'!$A$2:$A$50, 0))</f>
        <v/>
      </c>
      <c r="Q115" s="18">
        <f>INDEX('imp-answers'!$I$2:$I$50, MATCH($N112, 'imp-answers'!$A$2:$A$50, 0))</f>
        <v/>
      </c>
    </row>
    <row r="116">
      <c r="O116" s="16" t="n"/>
    </row>
    <row r="118">
      <c r="M118" s="720">
        <f>CHAR(65+N118)</f>
        <v/>
      </c>
      <c r="N118" s="720" t="n">
        <v>19</v>
      </c>
      <c r="O118" s="15" t="n"/>
      <c r="P118" s="18">
        <f>INDEX('imp-answers'!$B$2:$B$50, MATCH($N118, 'imp-answers'!$A$2:$A$50, 0))</f>
        <v/>
      </c>
      <c r="Q118" s="18">
        <f>INDEX('imp-answers'!$F$2:$F$50, MATCH($N118, 'imp-answers'!$A$2:$A$50, 0))</f>
        <v/>
      </c>
    </row>
    <row r="119">
      <c r="O119" s="11" t="n"/>
      <c r="P119" s="18">
        <f>INDEX('imp-answers'!$C$2:$C$50, MATCH($N118, 'imp-answers'!$A$2:$A$50, 0))</f>
        <v/>
      </c>
      <c r="Q119" s="18">
        <f>INDEX('imp-answers'!$G$2:$G$50, MATCH($N118, 'imp-answers'!$A$2:$A$50, 0))</f>
        <v/>
      </c>
    </row>
    <row r="120">
      <c r="O120" s="17" t="n"/>
      <c r="P120" s="18">
        <f>INDEX('imp-answers'!$D$2:$D$50, MATCH($N118, 'imp-answers'!$A$2:$A$50, 0))</f>
        <v/>
      </c>
      <c r="Q120" s="18">
        <f>INDEX('imp-answers'!$H$2:$H$50, MATCH($N118, 'imp-answers'!$A$2:$A$50, 0))</f>
        <v/>
      </c>
    </row>
    <row r="121">
      <c r="O121" s="13" t="n"/>
      <c r="P121" s="18">
        <f>INDEX('imp-answers'!$E$2:$E$50, MATCH($N118, 'imp-answers'!$A$2:$A$50, 0))</f>
        <v/>
      </c>
      <c r="Q121" s="18">
        <f>INDEX('imp-answers'!$I$2:$I$50, MATCH($N118, 'imp-answers'!$A$2:$A$50, 0))</f>
        <v/>
      </c>
    </row>
    <row r="122">
      <c r="O122" s="16" t="n"/>
    </row>
    <row r="124">
      <c r="M124" s="720">
        <f>CHAR(65+N124)</f>
        <v/>
      </c>
      <c r="N124" s="720" t="n">
        <v>20</v>
      </c>
      <c r="O124" s="15" t="n"/>
      <c r="P124" s="18">
        <f>INDEX('imp-answers'!$B$2:$B$50, MATCH($N124, 'imp-answers'!$A$2:$A$50, 0))</f>
        <v/>
      </c>
      <c r="Q124" s="18">
        <f>INDEX('imp-answers'!$F$2:$F$50, MATCH($N124, 'imp-answers'!$A$2:$A$50, 0))</f>
        <v/>
      </c>
    </row>
    <row r="125">
      <c r="O125" s="11" t="n"/>
      <c r="P125" s="18">
        <f>INDEX('imp-answers'!$C$2:$C$50, MATCH($N124, 'imp-answers'!$A$2:$A$50, 0))</f>
        <v/>
      </c>
      <c r="Q125" s="18">
        <f>INDEX('imp-answers'!$G$2:$G$50, MATCH($N124, 'imp-answers'!$A$2:$A$50, 0))</f>
        <v/>
      </c>
    </row>
    <row r="126">
      <c r="O126" s="17" t="n"/>
      <c r="P126" s="18">
        <f>INDEX('imp-answers'!$D$2:$D$50, MATCH($N124, 'imp-answers'!$A$2:$A$50, 0))</f>
        <v/>
      </c>
      <c r="Q126" s="18">
        <f>INDEX('imp-answers'!$H$2:$H$50, MATCH($N124, 'imp-answers'!$A$2:$A$50, 0))</f>
        <v/>
      </c>
    </row>
    <row r="127">
      <c r="O127" s="13" t="n"/>
      <c r="P127" s="18">
        <f>INDEX('imp-answers'!$E$2:$E$50, MATCH($N124, 'imp-answers'!$A$2:$A$50, 0))</f>
        <v/>
      </c>
      <c r="Q127" s="18">
        <f>INDEX('imp-answers'!$I$2:$I$50, MATCH($N124, 'imp-answers'!$A$2:$A$50, 0))</f>
        <v/>
      </c>
    </row>
    <row r="128">
      <c r="O128" s="16" t="n"/>
    </row>
    <row r="130">
      <c r="M130" s="720">
        <f>CHAR(65+N130)</f>
        <v/>
      </c>
      <c r="N130" s="720" t="n">
        <v>21</v>
      </c>
      <c r="O130" s="15" t="n"/>
      <c r="P130" s="18">
        <f>INDEX('imp-answers'!$B$2:$B$50, MATCH($N130, 'imp-answers'!$A$2:$A$50, 0))</f>
        <v/>
      </c>
      <c r="Q130" s="18">
        <f>INDEX('imp-answers'!$F$2:$F$50, MATCH($N130, 'imp-answers'!$A$2:$A$50, 0))</f>
        <v/>
      </c>
    </row>
    <row r="131">
      <c r="O131" s="11" t="n"/>
      <c r="P131" s="18">
        <f>INDEX('imp-answers'!$C$2:$C$50, MATCH($N130, 'imp-answers'!$A$2:$A$50, 0))</f>
        <v/>
      </c>
      <c r="Q131" s="18">
        <f>INDEX('imp-answers'!$G$2:$G$50, MATCH($N130, 'imp-answers'!$A$2:$A$50, 0))</f>
        <v/>
      </c>
    </row>
    <row r="132">
      <c r="O132" s="17" t="n"/>
      <c r="P132" s="18">
        <f>INDEX('imp-answers'!$D$2:$D$50, MATCH($N130, 'imp-answers'!$A$2:$A$50, 0))</f>
        <v/>
      </c>
      <c r="Q132" s="18">
        <f>INDEX('imp-answers'!$H$2:$H$50, MATCH($N130, 'imp-answers'!$A$2:$A$50, 0))</f>
        <v/>
      </c>
    </row>
    <row r="133">
      <c r="O133" s="13" t="n"/>
      <c r="P133" s="18">
        <f>INDEX('imp-answers'!$E$2:$E$50, MATCH($N130, 'imp-answers'!$A$2:$A$50, 0))</f>
        <v/>
      </c>
      <c r="Q133" s="18">
        <f>INDEX('imp-answers'!$I$2:$I$50, MATCH($N130, 'imp-answers'!$A$2:$A$50, 0))</f>
        <v/>
      </c>
    </row>
    <row r="134">
      <c r="O134" s="16" t="n"/>
    </row>
    <row r="136">
      <c r="M136" s="720">
        <f>CHAR(65+N136)</f>
        <v/>
      </c>
      <c r="N136" s="720" t="n">
        <v>22</v>
      </c>
      <c r="O136" s="15" t="n"/>
      <c r="P136" s="18">
        <f>INDEX('imp-answers'!$B$2:$B$50, MATCH($N136, 'imp-answers'!$A$2:$A$50, 0))</f>
        <v/>
      </c>
      <c r="Q136" s="18">
        <f>INDEX('imp-answers'!$F$2:$F$50, MATCH($N136, 'imp-answers'!$A$2:$A$50, 0))</f>
        <v/>
      </c>
    </row>
    <row r="137">
      <c r="O137" s="11" t="n"/>
      <c r="P137" s="18">
        <f>INDEX('imp-answers'!$C$2:$C$50, MATCH($N136, 'imp-answers'!$A$2:$A$50, 0))</f>
        <v/>
      </c>
      <c r="Q137" s="18">
        <f>INDEX('imp-answers'!$G$2:$G$50, MATCH($N136, 'imp-answers'!$A$2:$A$50, 0))</f>
        <v/>
      </c>
    </row>
    <row r="138">
      <c r="O138" s="17" t="n"/>
      <c r="P138" s="18">
        <f>INDEX('imp-answers'!$D$2:$D$50, MATCH($N136, 'imp-answers'!$A$2:$A$50, 0))</f>
        <v/>
      </c>
      <c r="Q138" s="18">
        <f>INDEX('imp-answers'!$H$2:$H$50, MATCH($N136, 'imp-answers'!$A$2:$A$50, 0))</f>
        <v/>
      </c>
    </row>
    <row r="139">
      <c r="O139" s="13" t="n"/>
      <c r="P139" s="18">
        <f>INDEX('imp-answers'!$E$2:$E$50, MATCH($N136, 'imp-answers'!$A$2:$A$50, 0))</f>
        <v/>
      </c>
      <c r="Q139" s="18">
        <f>INDEX('imp-answers'!$I$2:$I$50, MATCH($N136, 'imp-answers'!$A$2:$A$50, 0))</f>
        <v/>
      </c>
    </row>
    <row r="140">
      <c r="O140" s="16" t="n"/>
    </row>
    <row r="142">
      <c r="M142" s="720">
        <f>CHAR(65+N142)</f>
        <v/>
      </c>
      <c r="N142" s="720" t="n">
        <v>23</v>
      </c>
      <c r="O142" s="15" t="n"/>
      <c r="P142" s="18">
        <f>INDEX('imp-answers'!$B$2:$B$50, MATCH($N142, 'imp-answers'!$A$2:$A$50, 0))</f>
        <v/>
      </c>
      <c r="Q142" s="18">
        <f>INDEX('imp-answers'!$F$2:$F$50, MATCH($N142, 'imp-answers'!$A$2:$A$50, 0))</f>
        <v/>
      </c>
    </row>
    <row r="143">
      <c r="O143" s="11" t="n"/>
      <c r="P143" s="18">
        <f>INDEX('imp-answers'!$C$2:$C$50, MATCH($N142, 'imp-answers'!$A$2:$A$50, 0))</f>
        <v/>
      </c>
      <c r="Q143" s="18">
        <f>INDEX('imp-answers'!$G$2:$G$50, MATCH($N142, 'imp-answers'!$A$2:$A$50, 0))</f>
        <v/>
      </c>
    </row>
    <row r="144">
      <c r="O144" s="17" t="n"/>
      <c r="P144" s="18">
        <f>INDEX('imp-answers'!$D$2:$D$50, MATCH($N142, 'imp-answers'!$A$2:$A$50, 0))</f>
        <v/>
      </c>
      <c r="Q144" s="18">
        <f>INDEX('imp-answers'!$H$2:$H$50, MATCH($N142, 'imp-answers'!$A$2:$A$50, 0))</f>
        <v/>
      </c>
    </row>
    <row r="145">
      <c r="O145" s="13" t="n"/>
      <c r="P145" s="18">
        <f>INDEX('imp-answers'!$E$2:$E$50, MATCH($N142, 'imp-answers'!$A$2:$A$50, 0))</f>
        <v/>
      </c>
      <c r="Q145" s="18">
        <f>INDEX('imp-answers'!$I$2:$I$50, MATCH($N142, 'imp-answers'!$A$2:$A$50, 0))</f>
        <v/>
      </c>
    </row>
    <row r="146">
      <c r="O146" s="16" t="n"/>
    </row>
    <row r="148">
      <c r="M148" s="720">
        <f>CHAR(65+N148)</f>
        <v/>
      </c>
      <c r="N148" s="720" t="n">
        <v>24</v>
      </c>
      <c r="O148" s="15" t="n"/>
      <c r="P148" s="18">
        <f>INDEX('imp-answers'!$B$2:$B$50, MATCH($N148, 'imp-answers'!$A$2:$A$50, 0))</f>
        <v/>
      </c>
      <c r="Q148" s="18">
        <f>INDEX('imp-answers'!$F$2:$F$50, MATCH($N148, 'imp-answers'!$A$2:$A$50, 0))</f>
        <v/>
      </c>
    </row>
    <row r="149">
      <c r="O149" s="11" t="n"/>
      <c r="P149" s="18">
        <f>INDEX('imp-answers'!$C$2:$C$50, MATCH($N148, 'imp-answers'!$A$2:$A$50, 0))</f>
        <v/>
      </c>
      <c r="Q149" s="18">
        <f>INDEX('imp-answers'!$G$2:$G$50, MATCH($N148, 'imp-answers'!$A$2:$A$50, 0))</f>
        <v/>
      </c>
    </row>
    <row r="150">
      <c r="O150" s="17" t="n"/>
      <c r="P150" s="18">
        <f>INDEX('imp-answers'!$D$2:$D$50, MATCH($N148, 'imp-answers'!$A$2:$A$50, 0))</f>
        <v/>
      </c>
      <c r="Q150" s="18">
        <f>INDEX('imp-answers'!$H$2:$H$50, MATCH($N148, 'imp-answers'!$A$2:$A$50, 0))</f>
        <v/>
      </c>
    </row>
    <row r="151">
      <c r="O151" s="13" t="n"/>
      <c r="P151" s="18">
        <f>INDEX('imp-answers'!$E$2:$E$50, MATCH($N148, 'imp-answers'!$A$2:$A$50, 0))</f>
        <v/>
      </c>
      <c r="Q151" s="18">
        <f>INDEX('imp-answers'!$I$2:$I$50, MATCH($N148, 'imp-answers'!$A$2:$A$50, 0))</f>
        <v/>
      </c>
    </row>
    <row r="152">
      <c r="O152" s="16" t="n"/>
    </row>
  </sheetData>
  <mergeCells count="60">
    <mergeCell ref="M142:M146"/>
    <mergeCell ref="N142:N146"/>
    <mergeCell ref="M148:M152"/>
    <mergeCell ref="N148:N152"/>
    <mergeCell ref="M124:M128"/>
    <mergeCell ref="N124:N128"/>
    <mergeCell ref="M130:M134"/>
    <mergeCell ref="N130:N134"/>
    <mergeCell ref="M136:M140"/>
    <mergeCell ref="N136:N140"/>
    <mergeCell ref="M112:M116"/>
    <mergeCell ref="N112:N116"/>
    <mergeCell ref="M82:M86"/>
    <mergeCell ref="M88:M92"/>
    <mergeCell ref="M94:M98"/>
    <mergeCell ref="M100:M104"/>
    <mergeCell ref="M106:M110"/>
    <mergeCell ref="N94:N98"/>
    <mergeCell ref="N100:N104"/>
    <mergeCell ref="N106:N110"/>
    <mergeCell ref="N82:N86"/>
    <mergeCell ref="N88:N92"/>
    <mergeCell ref="M4:M8"/>
    <mergeCell ref="M10:M14"/>
    <mergeCell ref="M16:M20"/>
    <mergeCell ref="M22:M26"/>
    <mergeCell ref="M28:M32"/>
    <mergeCell ref="M34:M38"/>
    <mergeCell ref="M40:M44"/>
    <mergeCell ref="M46:M50"/>
    <mergeCell ref="M52:M56"/>
    <mergeCell ref="M58:M62"/>
    <mergeCell ref="N58:N62"/>
    <mergeCell ref="M64:M68"/>
    <mergeCell ref="M70:M74"/>
    <mergeCell ref="M76:M80"/>
    <mergeCell ref="N64:N68"/>
    <mergeCell ref="N70:N74"/>
    <mergeCell ref="N76:N80"/>
    <mergeCell ref="N28:N32"/>
    <mergeCell ref="N34:N38"/>
    <mergeCell ref="N40:N44"/>
    <mergeCell ref="N46:N50"/>
    <mergeCell ref="N52:N56"/>
    <mergeCell ref="M118:M122"/>
    <mergeCell ref="N118:N122"/>
    <mergeCell ref="A1:K1"/>
    <mergeCell ref="H24:H27"/>
    <mergeCell ref="H29:H32"/>
    <mergeCell ref="H34:H37"/>
    <mergeCell ref="H39:H42"/>
    <mergeCell ref="C3:E3"/>
    <mergeCell ref="H4:H7"/>
    <mergeCell ref="H9:H12"/>
    <mergeCell ref="H14:H17"/>
    <mergeCell ref="H19:H22"/>
    <mergeCell ref="N4:N8"/>
    <mergeCell ref="N10:N14"/>
    <mergeCell ref="N16:N20"/>
    <mergeCell ref="N22:N26"/>
  </mergeCells>
  <pageMargins left="0.7" right="0.7" top="0.75" bottom="0.75" header="0.3" footer="0.3"/>
  <pageSetup orientation="portrait" paperSize="9"/>
</worksheet>
</file>

<file path=xl/worksheets/sheet8.xml><?xml version="1.0" encoding="utf-8"?>
<worksheet xmlns="http://schemas.openxmlformats.org/spreadsheetml/2006/main">
  <sheetPr codeName="Sheet8">
    <outlinePr summaryBelow="1" summaryRight="1"/>
    <pageSetUpPr/>
  </sheetPr>
  <dimension ref="A1:H91"/>
  <sheetViews>
    <sheetView topLeftCell="E1" zoomScale="145" zoomScaleNormal="145" workbookViewId="0">
      <selection activeCell="A2" sqref="A2"/>
    </sheetView>
  </sheetViews>
  <sheetFormatPr baseColWidth="8" defaultColWidth="11.42578125" defaultRowHeight="12.75"/>
  <cols>
    <col width="19.5703125" customWidth="1" style="721" min="4" max="4"/>
    <col width="90.5703125" customWidth="1" style="721" min="6" max="6"/>
    <col width="64.42578125" customWidth="1" style="721" min="7" max="7"/>
  </cols>
  <sheetData>
    <row r="1">
      <c r="A1" t="inlineStr">
        <is>
          <t>ID</t>
        </is>
      </c>
      <c r="B1" t="inlineStr">
        <is>
          <t>Business Function</t>
        </is>
      </c>
      <c r="C1" t="inlineStr">
        <is>
          <t>Security Practice</t>
        </is>
      </c>
      <c r="D1" t="inlineStr">
        <is>
          <t>Activity</t>
        </is>
      </c>
      <c r="E1" t="inlineStr">
        <is>
          <t>Maturity</t>
        </is>
      </c>
      <c r="F1" t="inlineStr">
        <is>
          <t>Question</t>
        </is>
      </c>
      <c r="G1" t="inlineStr">
        <is>
          <t>Guidance</t>
        </is>
      </c>
      <c r="H1" t="inlineStr">
        <is>
          <t>Answer Option</t>
        </is>
      </c>
    </row>
    <row r="2">
      <c r="A2" t="inlineStr">
        <is>
          <t>D-SA-A-1-1</t>
        </is>
      </c>
      <c r="B2" t="inlineStr">
        <is>
          <t>Design</t>
        </is>
      </c>
      <c r="C2" t="inlineStr">
        <is>
          <t>Secure Architecture</t>
        </is>
      </c>
      <c r="D2" t="inlineStr">
        <is>
          <t>Architecture Design</t>
        </is>
      </c>
      <c r="E2" t="n">
        <v>1</v>
      </c>
      <c r="F2" t="inlineStr">
        <is>
          <t>Do teams use security principles during design?</t>
        </is>
      </c>
      <c r="G2" t="inlineStr">
        <is>
          <t>You have an agreed upon checklist of security principles
 You store your checklist in an accessible location
 Relevant stakeholders understand security principles</t>
        </is>
      </c>
      <c r="H2" t="n">
        <v>0</v>
      </c>
    </row>
    <row r="3">
      <c r="A3" t="inlineStr">
        <is>
          <t>D-SA-B-1-1</t>
        </is>
      </c>
      <c r="B3" t="inlineStr">
        <is>
          <t>Design</t>
        </is>
      </c>
      <c r="C3" t="inlineStr">
        <is>
          <t>Secure Architecture</t>
        </is>
      </c>
      <c r="D3" t="inlineStr">
        <is>
          <t>Technology Management</t>
        </is>
      </c>
      <c r="E3" t="n">
        <v>1</v>
      </c>
      <c r="F3" t="inlineStr">
        <is>
          <t>Do you evaluate the security quality of important technologies used for development?</t>
        </is>
      </c>
      <c r="G3" t="inlineStr">
        <is>
          <t>You have a list of the most important technologies used in, or in support of, each application
 You identify and track technological risks
 You ensure the risks to these technologies are in line with the organizational baseline</t>
        </is>
      </c>
      <c r="H3" t="n">
        <v>0</v>
      </c>
    </row>
    <row r="4">
      <c r="A4" t="inlineStr">
        <is>
          <t>D-SA-A-2-1</t>
        </is>
      </c>
      <c r="B4" t="inlineStr">
        <is>
          <t>Design</t>
        </is>
      </c>
      <c r="C4" t="inlineStr">
        <is>
          <t>Secure Architecture</t>
        </is>
      </c>
      <c r="D4" t="inlineStr">
        <is>
          <t>Architecture Design</t>
        </is>
      </c>
      <c r="E4" t="n">
        <v>2</v>
      </c>
      <c r="F4" t="inlineStr">
        <is>
          <t>Do you use shared security services during design?</t>
        </is>
      </c>
      <c r="G4" t="inlineStr">
        <is>
          <t>You have a documented list of reusable security services, available to relevant stakeholders
 You have reviewed the baseline security posture for each selected service
 Your designers are trained to integrate each selected service following available guidance</t>
        </is>
      </c>
      <c r="H4" t="n">
        <v>0</v>
      </c>
    </row>
    <row r="5">
      <c r="A5" t="inlineStr">
        <is>
          <t>D-SA-B-2-1</t>
        </is>
      </c>
      <c r="B5" t="inlineStr">
        <is>
          <t>Design</t>
        </is>
      </c>
      <c r="C5" t="inlineStr">
        <is>
          <t>Secure Architecture</t>
        </is>
      </c>
      <c r="D5" t="inlineStr">
        <is>
          <t>Technology Management</t>
        </is>
      </c>
      <c r="E5" t="n">
        <v>2</v>
      </c>
      <c r="F5" t="inlineStr">
        <is>
          <t>Do you have a list of recommended technologies for the organization?</t>
        </is>
      </c>
      <c r="G5" t="inlineStr">
        <is>
          <t>The list is based on technologies used in the software portfolio
 Lead architects and developers review and approve the list
 You share the list across the organization
 You review and update the list at least yearly</t>
        </is>
      </c>
      <c r="H5" t="n">
        <v>12</v>
      </c>
    </row>
    <row r="6">
      <c r="A6" t="inlineStr">
        <is>
          <t>D-SA-A-3-1</t>
        </is>
      </c>
      <c r="B6" t="inlineStr">
        <is>
          <t>Design</t>
        </is>
      </c>
      <c r="C6" t="inlineStr">
        <is>
          <t>Secure Architecture</t>
        </is>
      </c>
      <c r="D6" t="inlineStr">
        <is>
          <t>Architecture Design</t>
        </is>
      </c>
      <c r="E6" t="n">
        <v>3</v>
      </c>
      <c r="F6" t="inlineStr">
        <is>
          <t>Do you base your design on available reference architectures?</t>
        </is>
      </c>
      <c r="G6" t="inlineStr">
        <is>
          <t>You have one or more approved reference architectures documented and available to stakeholders
 You improve the reference architectures continuously based on insights and best practices
 You provide a set of components, libraries, and tools to implement each reference architecture</t>
        </is>
      </c>
      <c r="H6" t="n">
        <v>0</v>
      </c>
    </row>
    <row r="7">
      <c r="A7" t="inlineStr">
        <is>
          <t>D-SA-B-3-1</t>
        </is>
      </c>
      <c r="B7" t="inlineStr">
        <is>
          <t>Design</t>
        </is>
      </c>
      <c r="C7" t="inlineStr">
        <is>
          <t>Secure Architecture</t>
        </is>
      </c>
      <c r="D7" t="inlineStr">
        <is>
          <t>Technology Management</t>
        </is>
      </c>
      <c r="E7" t="n">
        <v>3</v>
      </c>
      <c r="F7" t="inlineStr">
        <is>
          <t>Do you enforce the use of recommended technologies within the organization?</t>
        </is>
      </c>
      <c r="G7" t="inlineStr">
        <is>
          <t>You monitor applications regularly for the correct use of the recommended technologies
 You solve violations against the list accoranding to organizational policies
 You take action if the number of violations falls outside the yearly objectives</t>
        </is>
      </c>
      <c r="H7" t="n">
        <v>0</v>
      </c>
    </row>
    <row r="8">
      <c r="A8" t="inlineStr">
        <is>
          <t>D-SR-A-1-1</t>
        </is>
      </c>
      <c r="B8" t="inlineStr">
        <is>
          <t>Design</t>
        </is>
      </c>
      <c r="C8" t="inlineStr">
        <is>
          <t>Security Requirements</t>
        </is>
      </c>
      <c r="D8" t="inlineStr">
        <is>
          <t>Software Requirements</t>
        </is>
      </c>
      <c r="E8" t="n">
        <v>1</v>
      </c>
      <c r="F8" t="inlineStr">
        <is>
          <t>Do project teams specify security requirements during development?</t>
        </is>
      </c>
      <c r="G8" t="inlineStr">
        <is>
          <t>Teams derive security requirements from functional requirements and customer or organization concerns
 Security requirements are specific, measurable, and reasonable
 Security requirements are in line with the organizational baseline</t>
        </is>
      </c>
      <c r="H8" t="n">
        <v>0</v>
      </c>
    </row>
    <row r="9">
      <c r="A9" t="inlineStr">
        <is>
          <t>D-SR-B-1-1</t>
        </is>
      </c>
      <c r="B9" t="inlineStr">
        <is>
          <t>Design</t>
        </is>
      </c>
      <c r="C9" t="inlineStr">
        <is>
          <t>Security Requirements</t>
        </is>
      </c>
      <c r="D9" t="inlineStr">
        <is>
          <t>Supplier Security</t>
        </is>
      </c>
      <c r="E9" t="n">
        <v>1</v>
      </c>
      <c r="F9" t="inlineStr">
        <is>
          <t>Do stakeholders review vendor collaborations for security requirements and methodology?</t>
        </is>
      </c>
      <c r="G9" t="inlineStr">
        <is>
          <t>You consider including specific security requirements, activities, and processes when creating third-party agreements
 A vendor questionnaire is available and used to assess the strengths and weaknesses of your suppliers</t>
        </is>
      </c>
      <c r="H9" t="n">
        <v>4</v>
      </c>
    </row>
    <row r="10">
      <c r="A10" t="inlineStr">
        <is>
          <t>D-SR-A-2-1</t>
        </is>
      </c>
      <c r="B10" t="inlineStr">
        <is>
          <t>Design</t>
        </is>
      </c>
      <c r="C10" t="inlineStr">
        <is>
          <t>Security Requirements</t>
        </is>
      </c>
      <c r="D10" t="inlineStr">
        <is>
          <t>Software Requirements</t>
        </is>
      </c>
      <c r="E10" t="n">
        <v>2</v>
      </c>
      <c r="F10" t="inlineStr">
        <is>
          <t>Do you define, structure, and include prioritization in the artifacts of the security requirements gathering process?</t>
        </is>
      </c>
      <c r="G10" t="inlineStr">
        <is>
          <t>Security requirements take into consideration domain specific knowledge when applying policies and guidance to product development
 Domain experts are involved in the requirements definition process
 You have an agreed upon structured notation for security requirements
 Development teams have a security champion dedicated to reviewing security requirements and outcomes</t>
        </is>
      </c>
      <c r="H10" t="n">
        <v>4</v>
      </c>
    </row>
    <row r="11">
      <c r="A11" t="inlineStr">
        <is>
          <t>D-SR-B-2-1</t>
        </is>
      </c>
      <c r="B11" t="inlineStr">
        <is>
          <t>Design</t>
        </is>
      </c>
      <c r="C11" t="inlineStr">
        <is>
          <t>Security Requirements</t>
        </is>
      </c>
      <c r="D11" t="inlineStr">
        <is>
          <t>Supplier Security</t>
        </is>
      </c>
      <c r="E11" t="n">
        <v>2</v>
      </c>
      <c r="F11" t="inlineStr">
        <is>
          <t>Do vendors meet the security responsibilities and quality measures of service level agreements defined by the organization?</t>
        </is>
      </c>
      <c r="G11" t="inlineStr">
        <is>
          <t>You discuss security requirements with the vendor when creating vendor agreements
 Vendor agreements provide specific guidance on security defect remediation within an agreed upon timeframe
 The organization has a templated agreement of responsibilities and service levels for key vendor security processes
 You measure key performance indicators</t>
        </is>
      </c>
      <c r="H11" t="n">
        <v>4</v>
      </c>
    </row>
    <row r="12">
      <c r="A12" t="inlineStr">
        <is>
          <t>D-SR-A-3-1</t>
        </is>
      </c>
      <c r="B12" t="inlineStr">
        <is>
          <t>Design</t>
        </is>
      </c>
      <c r="C12" t="inlineStr">
        <is>
          <t>Security Requirements</t>
        </is>
      </c>
      <c r="D12" t="inlineStr">
        <is>
          <t>Software Requirements</t>
        </is>
      </c>
      <c r="E12" t="n">
        <v>3</v>
      </c>
      <c r="F12" t="inlineStr">
        <is>
          <t>Do you use a standard requirements framework to streamline the elicitation of security requirements?</t>
        </is>
      </c>
      <c r="G12" t="inlineStr">
        <is>
          <t>A security requirements framework is available for project teams
 The framework is categorized by common requirements and standards-based requirements
 The framework gives clear guidance on the quality of requirements and how to describe them
 The framework is adaptable to specific business requirements</t>
        </is>
      </c>
      <c r="H12" t="n">
        <v>0</v>
      </c>
    </row>
    <row r="13">
      <c r="A13" t="inlineStr">
        <is>
          <t>D-SR-B-3-1</t>
        </is>
      </c>
      <c r="B13" t="inlineStr">
        <is>
          <t>Design</t>
        </is>
      </c>
      <c r="C13" t="inlineStr">
        <is>
          <t>Security Requirements</t>
        </is>
      </c>
      <c r="D13" t="inlineStr">
        <is>
          <t>Supplier Security</t>
        </is>
      </c>
      <c r="E13" t="n">
        <v>3</v>
      </c>
      <c r="F13" t="inlineStr">
        <is>
          <t>Are vendors aligned with standard security controls and software development tools and processes that the organization utilizes?</t>
        </is>
      </c>
      <c r="G13" t="inlineStr">
        <is>
          <t>The vendor has a secure SDLC that includes secure build, secure deployment, defect management, and incident management, meets the security expectations of your organization, and is able to demonstrate operating effectiveness of practices.
 You verify the solution meets quality and security objectives before every major release
 When standard verification processes are not available, you use compensating controls such as software composition analysis and independent penetration testing</t>
        </is>
      </c>
      <c r="H13" t="n">
        <v>4</v>
      </c>
    </row>
    <row r="14">
      <c r="A14" t="inlineStr">
        <is>
          <t>D-TA-A-1-1</t>
        </is>
      </c>
      <c r="B14" t="inlineStr">
        <is>
          <t>Design</t>
        </is>
      </c>
      <c r="C14" t="inlineStr">
        <is>
          <t>Threat Assessment</t>
        </is>
      </c>
      <c r="D14" t="inlineStr">
        <is>
          <t>Application Risk Profile</t>
        </is>
      </c>
      <c r="E14" t="n">
        <v>1</v>
      </c>
      <c r="F14" t="inlineStr">
        <is>
          <t>Do you classify applications according to business risk based on a simple and predefined set of questions?</t>
        </is>
      </c>
      <c r="G14" t="inlineStr">
        <is>
          <t>An agreed-upon risk classification exists
 The application team understands the risk classification
 The risk classification covers critical aspects of business risks the organization is facing
 The organization has an inventory for the applications in scope</t>
        </is>
      </c>
      <c r="H14" t="n">
        <v>1</v>
      </c>
    </row>
    <row r="15">
      <c r="A15" t="inlineStr">
        <is>
          <t>D-TA-B-1-1</t>
        </is>
      </c>
      <c r="B15" t="inlineStr">
        <is>
          <t>Design</t>
        </is>
      </c>
      <c r="C15" t="inlineStr">
        <is>
          <t>Threat Assessment</t>
        </is>
      </c>
      <c r="D15" t="inlineStr">
        <is>
          <t>Threat Modeling</t>
        </is>
      </c>
      <c r="E15" t="n">
        <v>1</v>
      </c>
      <c r="F15" t="inlineStr">
        <is>
          <t>Do you identify and manage architectural design flaws with threat modeling?</t>
        </is>
      </c>
      <c r="G15" t="inlineStr">
        <is>
          <t>You perform threat modeling for high-risk applications
 You use simple threat checklists, such as STRIDE
 You persist the outcome of a threat model for later use</t>
        </is>
      </c>
      <c r="H15" t="n">
        <v>1</v>
      </c>
    </row>
    <row r="16">
      <c r="A16" t="inlineStr">
        <is>
          <t>D-TA-A-2-1</t>
        </is>
      </c>
      <c r="B16" t="inlineStr">
        <is>
          <t>Design</t>
        </is>
      </c>
      <c r="C16" t="inlineStr">
        <is>
          <t>Threat Assessment</t>
        </is>
      </c>
      <c r="D16" t="inlineStr">
        <is>
          <t>Application Risk Profile</t>
        </is>
      </c>
      <c r="E16" t="n">
        <v>2</v>
      </c>
      <c r="F16" t="inlineStr">
        <is>
          <t>Do you use centralized and quantified application risk profiles to evaluate business risk?</t>
        </is>
      </c>
      <c r="G16" t="inlineStr">
        <is>
          <t>The application risk profile is in line with the organizational risk standard
 The application risk profile covers impact to security and privacy
 You validate the quality of the risk profile manually and/or automatically
 The application risk profiles are stored in a central inventory</t>
        </is>
      </c>
      <c r="H16" t="n">
        <v>0</v>
      </c>
    </row>
    <row r="17">
      <c r="A17" t="inlineStr">
        <is>
          <t>D-TA-B-2-1</t>
        </is>
      </c>
      <c r="B17" t="inlineStr">
        <is>
          <t>Design</t>
        </is>
      </c>
      <c r="C17" t="inlineStr">
        <is>
          <t>Threat Assessment</t>
        </is>
      </c>
      <c r="D17" t="inlineStr">
        <is>
          <t>Threat Modeling</t>
        </is>
      </c>
      <c r="E17" t="n">
        <v>2</v>
      </c>
      <c r="F17" t="inlineStr">
        <is>
          <t>Do you use a standard methodology, aligned with your application risk levels?</t>
        </is>
      </c>
      <c r="G17" t="inlineStr">
        <is>
          <t>You train your architects, security champions, and other stakeholders on how to do practical threat modeling
 Your threat modeling methodology includes at least diagramming, threat identification, design flaw mitigations, and how to validate your threat model artifacts
 Changes in the application or business context trigger a review of the relevant threat models
 You capture the threat modeling artifacts with tools used by your application teams</t>
        </is>
      </c>
      <c r="H17" t="n">
        <v>0</v>
      </c>
    </row>
    <row r="18">
      <c r="A18" t="inlineStr">
        <is>
          <t>D-TA-A-3-1</t>
        </is>
      </c>
      <c r="B18" t="inlineStr">
        <is>
          <t>Design</t>
        </is>
      </c>
      <c r="C18" t="inlineStr">
        <is>
          <t>Threat Assessment</t>
        </is>
      </c>
      <c r="D18" t="inlineStr">
        <is>
          <t>Application Risk Profile</t>
        </is>
      </c>
      <c r="E18" t="n">
        <v>3</v>
      </c>
      <c r="F18" t="inlineStr">
        <is>
          <t>Do you regularly review and update the risk profiles for your applications?</t>
        </is>
      </c>
      <c r="G18" t="inlineStr">
        <is>
          <t>The organizational risk standard considers historical feedback to improve the evaluation method
 Significant changes in the application or business context trigger a review of the relevant risk profiles</t>
        </is>
      </c>
      <c r="H18" t="n">
        <v>17</v>
      </c>
    </row>
    <row r="19">
      <c r="A19" t="inlineStr">
        <is>
          <t>D-TA-B-3-1</t>
        </is>
      </c>
      <c r="B19" t="inlineStr">
        <is>
          <t>Design</t>
        </is>
      </c>
      <c r="C19" t="inlineStr">
        <is>
          <t>Threat Assessment</t>
        </is>
      </c>
      <c r="D19" t="inlineStr">
        <is>
          <t>Threat Modeling</t>
        </is>
      </c>
      <c r="E19" t="n">
        <v>3</v>
      </c>
      <c r="F19" t="inlineStr">
        <is>
          <t>Do you regularly review and update the threat modeling methodology for your applications?</t>
        </is>
      </c>
      <c r="G19" t="inlineStr">
        <is>
          <t>The threat model methodology considers historical feedback for improvement
 You regularly (e.g., yearly) review the existing threat models to verify that no new threats are relevant for your applications
 You automate parts of your threat modeling process with threat modeling tools</t>
        </is>
      </c>
      <c r="H19" t="n">
        <v>15</v>
      </c>
    </row>
    <row r="20">
      <c r="A20" t="inlineStr">
        <is>
          <t>G-EG-A-1-1</t>
        </is>
      </c>
      <c r="B20" t="inlineStr">
        <is>
          <t>Governance</t>
        </is>
      </c>
      <c r="C20" t="inlineStr">
        <is>
          <t>Education and Guidance</t>
        </is>
      </c>
      <c r="D20" t="inlineStr">
        <is>
          <t>Training and Awareness</t>
        </is>
      </c>
      <c r="E20" t="n">
        <v>1</v>
      </c>
      <c r="F20" t="inlineStr">
        <is>
          <t>Do you require employees involved with application development to take SDLC training?</t>
        </is>
      </c>
      <c r="G20" t="inlineStr">
        <is>
          <t>Training is repeatable, consistent, and available to anyone involved with software development lifecycle
 Training includes relevant content from the latest OWASP Top 10 and includes concepts such as Least Privilege, Defense-in-Depth, Fail Secure (Safe), Complete Mediation, Session Management, Open Design, and Psychological Acceptability
 Training requires a sign-off or an acknowledgement from attendees
 You have reviewed the training content within the last 12 months, and have completed any required updates
 All new covered staff are required to complete training during their onboarding process
 Existing covered staff are required to complete training when content is added/revised, or complete refresher training at least every 24 months, whichever comes first</t>
        </is>
      </c>
      <c r="H20" t="n">
        <v>1</v>
      </c>
    </row>
    <row r="21">
      <c r="A21" t="inlineStr">
        <is>
          <t>G-EG-B-1-1</t>
        </is>
      </c>
      <c r="B21" t="inlineStr">
        <is>
          <t>Governance</t>
        </is>
      </c>
      <c r="C21" t="inlineStr">
        <is>
          <t>Education and Guidance</t>
        </is>
      </c>
      <c r="D21" t="inlineStr">
        <is>
          <t>Organization and Culture</t>
        </is>
      </c>
      <c r="E21" t="n">
        <v>1</v>
      </c>
      <c r="F21" t="inlineStr">
        <is>
          <t>Have you identified a Security Champion for each development team?</t>
        </is>
      </c>
      <c r="G21" t="inlineStr">
        <is>
          <t>Security Champions receive appropriate training
 Application Security and Development teams receive periodic briefings from Security Champions on the overall status of security initiatives and fixes
 The Security Champion reviews the results of external testing before adding to the application backlog</t>
        </is>
      </c>
      <c r="H21" t="n">
        <v>21</v>
      </c>
    </row>
    <row r="22">
      <c r="A22" t="inlineStr">
        <is>
          <t>G-EG-A-2-1</t>
        </is>
      </c>
      <c r="B22" t="inlineStr">
        <is>
          <t>Governance</t>
        </is>
      </c>
      <c r="C22" t="inlineStr">
        <is>
          <t>Education and Guidance</t>
        </is>
      </c>
      <c r="D22" t="inlineStr">
        <is>
          <t>Training and Awareness</t>
        </is>
      </c>
      <c r="E22" t="n">
        <v>2</v>
      </c>
      <c r="F22" t="inlineStr">
        <is>
          <t>Is training customized for individual roles such as developers, testers, or security champions?</t>
        </is>
      </c>
      <c r="G22" t="inlineStr">
        <is>
          <t>Training includes all topics from maturity level 1, and adds more specific tools, techniques, and demonstrations
 Training is mandatory for all employees and contractors
 Training includes input from in-house SMEs and trainees
 Training includes demonstrations of tools and techniques developed in-house
 You use feedback to enhance and make future training more relevant</t>
        </is>
      </c>
      <c r="H22" t="n">
        <v>3</v>
      </c>
    </row>
    <row r="23">
      <c r="A23" t="inlineStr">
        <is>
          <t>G-EG-B-2-1</t>
        </is>
      </c>
      <c r="B23" t="inlineStr">
        <is>
          <t>Governance</t>
        </is>
      </c>
      <c r="C23" t="inlineStr">
        <is>
          <t>Education and Guidance</t>
        </is>
      </c>
      <c r="D23" t="inlineStr">
        <is>
          <t>Organization and Culture</t>
        </is>
      </c>
      <c r="E23" t="n">
        <v>2</v>
      </c>
      <c r="F23" t="inlineStr">
        <is>
          <t>Does the organization have a Secure Software Center of Excellence (SSCE)?</t>
        </is>
      </c>
      <c r="G23" t="inlineStr">
        <is>
          <t>The SSCE has a charter defining its role in the organization
 Development teams review all significant architectural changes with the SSCE
 The SSCE publishes SDLC standards and guidelines related to Application Security
 Product Champions are responsible for promoting the use of specific security tools</t>
        </is>
      </c>
      <c r="H23" t="n">
        <v>5</v>
      </c>
    </row>
    <row r="24">
      <c r="A24" t="inlineStr">
        <is>
          <t>G-EG-A-3-1</t>
        </is>
      </c>
      <c r="B24" t="inlineStr">
        <is>
          <t>Governance</t>
        </is>
      </c>
      <c r="C24" t="inlineStr">
        <is>
          <t>Education and Guidance</t>
        </is>
      </c>
      <c r="D24" t="inlineStr">
        <is>
          <t>Training and Awareness</t>
        </is>
      </c>
      <c r="E24" t="n">
        <v>3</v>
      </c>
      <c r="F24" t="inlineStr">
        <is>
          <t>Have you implemented a Learning Management System or equivalent to track employee training and certification processes?</t>
        </is>
      </c>
      <c r="G24" t="inlineStr">
        <is>
          <t>A Learning Management System (LMS) is used to track trainings and certifications
 Training is based on internal standards, policies, and procedures
 You use certification programs or attendance records to determine access to development systems and resources</t>
        </is>
      </c>
      <c r="H24" t="n">
        <v>3</v>
      </c>
    </row>
    <row r="25">
      <c r="A25" t="inlineStr">
        <is>
          <t>G-EG-B-3-1</t>
        </is>
      </c>
      <c r="B25" t="inlineStr">
        <is>
          <t>Governance</t>
        </is>
      </c>
      <c r="C25" t="inlineStr">
        <is>
          <t>Education and Guidance</t>
        </is>
      </c>
      <c r="D25" t="inlineStr">
        <is>
          <t>Organization and Culture</t>
        </is>
      </c>
      <c r="E25" t="n">
        <v>3</v>
      </c>
      <c r="F25" t="inlineStr">
        <is>
          <t>Is there a centralized portal where developers and application security professionals from different teams and business units are able to communicate and share information?</t>
        </is>
      </c>
      <c r="G25" t="inlineStr">
        <is>
          <t>The organization promotes use of a single portal across different teams and business units
 The portal is used for timely information such as notification of security incidents, tool updates, architectural standard changes, and other related announcements
 The portal is widely recognized by developers and architects as a centralized repository of the organization-specific application security information
 All content is considered persistent and searchable
 The portal provides access to application-specific security metrics</t>
        </is>
      </c>
      <c r="H25" t="n">
        <v>5</v>
      </c>
    </row>
    <row r="26">
      <c r="A26" t="inlineStr">
        <is>
          <t>G-PC-A-1-1</t>
        </is>
      </c>
      <c r="B26" t="inlineStr">
        <is>
          <t>Governance</t>
        </is>
      </c>
      <c r="C26" t="inlineStr">
        <is>
          <t>Policy and Compliance</t>
        </is>
      </c>
      <c r="D26" t="inlineStr">
        <is>
          <t>Policy and Standards</t>
        </is>
      </c>
      <c r="E26" t="n">
        <v>1</v>
      </c>
      <c r="F26" t="inlineStr">
        <is>
          <t>Do you have and apply a common set of policies and standards throughout your organization?</t>
        </is>
      </c>
      <c r="G26" t="inlineStr">
        <is>
          <t>You have adapted existing standards appropriate for the organization’s industry to account for domain-specific considerations
 Your standards are aligned with your policies and incorporate technology-specific implementation guidance</t>
        </is>
      </c>
      <c r="H26" t="n">
        <v>0</v>
      </c>
    </row>
    <row r="27">
      <c r="A27" t="inlineStr">
        <is>
          <t>G-PC-B-1-1</t>
        </is>
      </c>
      <c r="B27" t="inlineStr">
        <is>
          <t>Governance</t>
        </is>
      </c>
      <c r="C27" t="inlineStr">
        <is>
          <t>Policy and Compliance</t>
        </is>
      </c>
      <c r="D27" t="inlineStr">
        <is>
          <t>Compliance Management</t>
        </is>
      </c>
      <c r="E27" t="n">
        <v>1</v>
      </c>
      <c r="F27" t="inlineStr">
        <is>
          <t>Do you have a complete picture of your external compliance obligations?</t>
        </is>
      </c>
      <c r="G27" t="inlineStr">
        <is>
          <t>You have identified all sources of external compliance obligations
 You have captured and reconciled compliance obligations from all sources</t>
        </is>
      </c>
      <c r="H27" t="n">
        <v>0</v>
      </c>
    </row>
    <row r="28">
      <c r="A28" t="inlineStr">
        <is>
          <t>G-PC-A-2-1</t>
        </is>
      </c>
      <c r="B28" t="inlineStr">
        <is>
          <t>Governance</t>
        </is>
      </c>
      <c r="C28" t="inlineStr">
        <is>
          <t>Policy and Compliance</t>
        </is>
      </c>
      <c r="D28" t="inlineStr">
        <is>
          <t>Policy and Standards</t>
        </is>
      </c>
      <c r="E28" t="n">
        <v>2</v>
      </c>
      <c r="F28" t="inlineStr">
        <is>
          <t>Do you publish the organization's policies as test scripts or run-books for easy interpretation by development teams?</t>
        </is>
      </c>
      <c r="G28" t="inlineStr">
        <is>
          <t>You create verification checklists and test scripts where applicable, aligned with the policy's requirements and the implementation guidance in the associated standards
 You create versions adapted to each development methodology and technology the organization uses</t>
        </is>
      </c>
      <c r="H28" t="n">
        <v>2</v>
      </c>
    </row>
    <row r="29">
      <c r="A29" t="inlineStr">
        <is>
          <t>G-PC-B-2-1</t>
        </is>
      </c>
      <c r="B29" t="inlineStr">
        <is>
          <t>Governance</t>
        </is>
      </c>
      <c r="C29" t="inlineStr">
        <is>
          <t>Policy and Compliance</t>
        </is>
      </c>
      <c r="D29" t="inlineStr">
        <is>
          <t>Compliance Management</t>
        </is>
      </c>
      <c r="E29" t="n">
        <v>2</v>
      </c>
      <c r="F29" t="inlineStr">
        <is>
          <t>Do you have a standard set of security requirements and verification procedures addressing the organization's external compliance obligations?</t>
        </is>
      </c>
      <c r="G29" t="inlineStr">
        <is>
          <t>You map each external compliance obligation to a well-defined set of application requirements
 You define verification procedures, including automated tests, to verify compliance with compliance-related requirements</t>
        </is>
      </c>
      <c r="H29" t="n">
        <v>20</v>
      </c>
    </row>
    <row r="30">
      <c r="A30" t="inlineStr">
        <is>
          <t>G-PC-A-3-1</t>
        </is>
      </c>
      <c r="B30" t="inlineStr">
        <is>
          <t>Governance</t>
        </is>
      </c>
      <c r="C30" t="inlineStr">
        <is>
          <t>Policy and Compliance</t>
        </is>
      </c>
      <c r="D30" t="inlineStr">
        <is>
          <t>Policy and Standards</t>
        </is>
      </c>
      <c r="E30" t="n">
        <v>3</v>
      </c>
      <c r="F30" t="inlineStr">
        <is>
          <t>Do you regularly report on policy and standard compliance, and use that information to guide compliance improvement efforts?</t>
        </is>
      </c>
      <c r="G30" t="inlineStr">
        <is>
          <t>You have procedures (automated, if possible) to regularly generate compliance reports
 You deliver compliance reports to all relevant stakeholders
 Stakeholders use the reported compliance status information to identify areas for improvement</t>
        </is>
      </c>
      <c r="H30" t="n">
        <v>19</v>
      </c>
    </row>
    <row r="31">
      <c r="A31" t="inlineStr">
        <is>
          <t>G-PC-B-3-1</t>
        </is>
      </c>
      <c r="B31" t="inlineStr">
        <is>
          <t>Governance</t>
        </is>
      </c>
      <c r="C31" t="inlineStr">
        <is>
          <t>Policy and Compliance</t>
        </is>
      </c>
      <c r="D31" t="inlineStr">
        <is>
          <t>Compliance Management</t>
        </is>
      </c>
      <c r="E31" t="n">
        <v>3</v>
      </c>
      <c r="F31" t="inlineStr">
        <is>
          <t>Do you regularly report on adherence to external compliance obligations and use that information to guide efforts to close compliance gaps?</t>
        </is>
      </c>
      <c r="G31" t="inlineStr">
        <is>
          <t>You have established, well-defined compliance metrics
 You measure and report on applications' compliance metrics regularly
 Stakeholders use the reported compliance status information to identify compliance gaps and prioritize gap remediation efforts</t>
        </is>
      </c>
      <c r="H31" t="n">
        <v>19</v>
      </c>
    </row>
    <row r="32">
      <c r="A32" t="inlineStr">
        <is>
          <t>G-SM-A-1-1</t>
        </is>
      </c>
      <c r="B32" t="inlineStr">
        <is>
          <t>Governance</t>
        </is>
      </c>
      <c r="C32" t="inlineStr">
        <is>
          <t>Strategy and Metrics</t>
        </is>
      </c>
      <c r="D32" t="inlineStr">
        <is>
          <t>Create and Promote</t>
        </is>
      </c>
      <c r="E32" t="n">
        <v>1</v>
      </c>
      <c r="F32" t="inlineStr">
        <is>
          <t>Do you understand the enterprise-wide risk appetite for your applications?</t>
        </is>
      </c>
      <c r="G32" t="inlineStr">
        <is>
          <t>You capture the risk appetite of your organization's executive leadership
 The organization's leadership vet and approve the set of risks
 You identify the main business and technical threats to your assets and data
 You document risks and store them in an accessible location</t>
        </is>
      </c>
      <c r="H32" t="n">
        <v>13</v>
      </c>
    </row>
    <row r="33">
      <c r="A33" t="inlineStr">
        <is>
          <t>G-SM-B-1-1</t>
        </is>
      </c>
      <c r="B33" t="inlineStr">
        <is>
          <t>Governance</t>
        </is>
      </c>
      <c r="C33" t="inlineStr">
        <is>
          <t>Strategy and Metrics</t>
        </is>
      </c>
      <c r="D33" t="inlineStr">
        <is>
          <t>Measure and Improve</t>
        </is>
      </c>
      <c r="E33" t="n">
        <v>1</v>
      </c>
      <c r="F33" t="inlineStr">
        <is>
          <t>Do you use a set of metrics to measure the effectiveness and efficiency of the application security program across applications?</t>
        </is>
      </c>
      <c r="G33" t="inlineStr">
        <is>
          <t>You document each metric, including a description of the sources, measurement coverage, and guidance on how to use it to explain application security trends
 Metrics include measures of efforts, results, and the environment measurement categories
 Most of the metrics are frequently measured, easy or inexpensive to gather, and expressed as a cardinal number or a percentage
 Application security and development teams publish metrics</t>
        </is>
      </c>
      <c r="H33" t="n">
        <v>16</v>
      </c>
    </row>
    <row r="34">
      <c r="A34" t="inlineStr">
        <is>
          <t>G-SM-A-2-1</t>
        </is>
      </c>
      <c r="B34" t="inlineStr">
        <is>
          <t>Governance</t>
        </is>
      </c>
      <c r="C34" t="inlineStr">
        <is>
          <t>Strategy and Metrics</t>
        </is>
      </c>
      <c r="D34" t="inlineStr">
        <is>
          <t>Create and Promote</t>
        </is>
      </c>
      <c r="E34" t="n">
        <v>2</v>
      </c>
      <c r="F34" t="inlineStr">
        <is>
          <t>Do you have a strategic plan for application security and use it to make decisions?</t>
        </is>
      </c>
      <c r="G34" t="inlineStr">
        <is>
          <t>The plan reflects the organization's business priorities and risk appetite
 The plan includes measurable milestones and a budget
 The plan is consistent with the organization's business drivers and risks
 The plan lays out a roadmap for strategic and tactical initiatives
 You have buy-in from stakeholders, including development teams</t>
        </is>
      </c>
      <c r="H34" t="n">
        <v>14</v>
      </c>
    </row>
    <row r="35">
      <c r="A35" t="inlineStr">
        <is>
          <t>G-SM-B-2-1</t>
        </is>
      </c>
      <c r="B35" t="inlineStr">
        <is>
          <t>Governance</t>
        </is>
      </c>
      <c r="C35" t="inlineStr">
        <is>
          <t>Strategy and Metrics</t>
        </is>
      </c>
      <c r="D35" t="inlineStr">
        <is>
          <t>Measure and Improve</t>
        </is>
      </c>
      <c r="E35" t="n">
        <v>2</v>
      </c>
      <c r="F35" t="inlineStr">
        <is>
          <t>Did you define Key Performance Indicators (KPI) from available application security metrics?</t>
        </is>
      </c>
      <c r="G35" t="inlineStr">
        <is>
          <t>You defined KPIs after gathering enough information to establish realistic objectives
 You developed KPIs with the buy-in from the leadership and teams responsible for application security
 KPIs are available to the application teams and include acceptability thresholds and guidance in case teams need to take action
 Success of the application security program is clearly visible based on defined KPIs</t>
        </is>
      </c>
      <c r="H35" t="n">
        <v>18</v>
      </c>
    </row>
    <row r="36">
      <c r="A36" t="inlineStr">
        <is>
          <t>G-SM-A-3-1</t>
        </is>
      </c>
      <c r="B36" t="inlineStr">
        <is>
          <t>Governance</t>
        </is>
      </c>
      <c r="C36" t="inlineStr">
        <is>
          <t>Strategy and Metrics</t>
        </is>
      </c>
      <c r="D36" t="inlineStr">
        <is>
          <t>Create and Promote</t>
        </is>
      </c>
      <c r="E36" t="n">
        <v>3</v>
      </c>
      <c r="F36" t="inlineStr">
        <is>
          <t>Do you regularly review and update the Strategic Plan for Application Security?</t>
        </is>
      </c>
      <c r="G36" t="inlineStr">
        <is>
          <t>You review and update the plan in response to significant changes in the business environment, the organization, or its risk appetite
 Plan update steps include reviewing the plan with all the stakeholders and updating the business drivers and strategies
 You adjust the plan and roadmap based on lessons learned from completed roadmap activities
 You publish progress information on roadmap activities, making sure they are available to all stakeholders</t>
        </is>
      </c>
      <c r="H36" t="n">
        <v>15</v>
      </c>
    </row>
    <row r="37">
      <c r="A37" t="inlineStr">
        <is>
          <t>G-SM-B-3-1</t>
        </is>
      </c>
      <c r="B37" t="inlineStr">
        <is>
          <t>Governance</t>
        </is>
      </c>
      <c r="C37" t="inlineStr">
        <is>
          <t>Strategy and Metrics</t>
        </is>
      </c>
      <c r="D37" t="inlineStr">
        <is>
          <t>Measure and Improve</t>
        </is>
      </c>
      <c r="E37" t="n">
        <v>3</v>
      </c>
      <c r="F37" t="inlineStr">
        <is>
          <t>Do you update the Application Security strategy and roadmap based on application security metrics and KPIs?</t>
        </is>
      </c>
      <c r="G37" t="inlineStr">
        <is>
          <t>You review KPIs at least yearly for their efficiency and effectiveness
 KPIs and application security metrics trigger most of the changes to the application security strategy</t>
        </is>
      </c>
      <c r="H37" t="n">
        <v>15</v>
      </c>
    </row>
    <row r="38">
      <c r="A38" t="inlineStr">
        <is>
          <t>I-DM-A-1-1</t>
        </is>
      </c>
      <c r="B38" t="inlineStr">
        <is>
          <t>Implementation</t>
        </is>
      </c>
      <c r="C38" t="inlineStr">
        <is>
          <t>Defect Management</t>
        </is>
      </c>
      <c r="D38" t="inlineStr">
        <is>
          <t>Defect Tracking</t>
        </is>
      </c>
      <c r="E38" t="n">
        <v>1</v>
      </c>
      <c r="F38" t="inlineStr">
        <is>
          <t>Do you track all known security defects in accessible locations?</t>
        </is>
      </c>
      <c r="G38" t="inlineStr">
        <is>
          <t>You can easily get an overview of all security defects impacting one application
 You have at least a rudimentary classification scheme in place
 The process includes a strategy for handling false positives and duplicate entries
 The defect management system covers defects from various sources and activities</t>
        </is>
      </c>
      <c r="H38" t="n">
        <v>0</v>
      </c>
    </row>
    <row r="39">
      <c r="A39" t="inlineStr">
        <is>
          <t>I-DM-B-1-1</t>
        </is>
      </c>
      <c r="B39" t="inlineStr">
        <is>
          <t>Implementation</t>
        </is>
      </c>
      <c r="C39" t="inlineStr">
        <is>
          <t>Defect Management</t>
        </is>
      </c>
      <c r="D39" t="inlineStr">
        <is>
          <t>Metrics and Feedback</t>
        </is>
      </c>
      <c r="E39" t="n">
        <v>1</v>
      </c>
      <c r="F39" t="inlineStr">
        <is>
          <t>Do you use basic metrics about recorded security defects to carry out quick win improvement activities?</t>
        </is>
      </c>
      <c r="G39" t="inlineStr">
        <is>
          <t>You analyzed your recorded metrics at least once in the last year
 At least basic information about this initiative is recorded and available
 You have identified and carried out at least one quick win activity based on the data</t>
        </is>
      </c>
      <c r="H39" t="n">
        <v>0</v>
      </c>
    </row>
    <row r="40">
      <c r="A40" t="inlineStr">
        <is>
          <t>I-DM-A-2-1</t>
        </is>
      </c>
      <c r="B40" t="inlineStr">
        <is>
          <t>Implementation</t>
        </is>
      </c>
      <c r="C40" t="inlineStr">
        <is>
          <t>Defect Management</t>
        </is>
      </c>
      <c r="D40" t="inlineStr">
        <is>
          <t>Defect Tracking</t>
        </is>
      </c>
      <c r="E40" t="n">
        <v>2</v>
      </c>
      <c r="F40" t="inlineStr">
        <is>
          <t>Do you keep an overview of the state of security defects across the organization?</t>
        </is>
      </c>
      <c r="G40" t="inlineStr">
        <is>
          <t>A single severity scheme is applied to all defects across the organization
 The scheme includes SLAs for fixing particular severity classes
 You regularly report compliance to SLAs</t>
        </is>
      </c>
      <c r="H40" t="n">
        <v>0</v>
      </c>
    </row>
    <row r="41">
      <c r="A41" t="inlineStr">
        <is>
          <t>I-DM-B-2-1</t>
        </is>
      </c>
      <c r="B41" t="inlineStr">
        <is>
          <t>Implementation</t>
        </is>
      </c>
      <c r="C41" t="inlineStr">
        <is>
          <t>Defect Management</t>
        </is>
      </c>
      <c r="D41" t="inlineStr">
        <is>
          <t>Metrics and Feedback</t>
        </is>
      </c>
      <c r="E41" t="n">
        <v>2</v>
      </c>
      <c r="F41" t="inlineStr">
        <is>
          <t>Do you improve your security assurance program upon standardized metrics?</t>
        </is>
      </c>
      <c r="G41" t="inlineStr">
        <is>
          <t>You document metrics for defect classification and categorization and keep them up to date
 Executive management regularly receives information about defects and has acted upon it in the last year
 You regularly share technical details about security defects among teams</t>
        </is>
      </c>
      <c r="H41" t="n">
        <v>0</v>
      </c>
    </row>
    <row r="42">
      <c r="A42" t="inlineStr">
        <is>
          <t>I-DM-A-3-1</t>
        </is>
      </c>
      <c r="B42" t="inlineStr">
        <is>
          <t>Implementation</t>
        </is>
      </c>
      <c r="C42" t="inlineStr">
        <is>
          <t>Defect Management</t>
        </is>
      </c>
      <c r="D42" t="inlineStr">
        <is>
          <t>Defect Tracking</t>
        </is>
      </c>
      <c r="E42" t="n">
        <v>3</v>
      </c>
      <c r="F42" t="inlineStr">
        <is>
          <t>Do you enforce SLAs for fixing security defects?</t>
        </is>
      </c>
      <c r="G42" t="inlineStr">
        <is>
          <t>You automatically alert of SLA breaches and transfer respective defects to the risk management process
 You integrate relevant tooling (e.g. monitoring, build, deployment) with the defect management system</t>
        </is>
      </c>
      <c r="H42" t="n">
        <v>0</v>
      </c>
    </row>
    <row r="43">
      <c r="A43" t="inlineStr">
        <is>
          <t>I-DM-B-3-1</t>
        </is>
      </c>
      <c r="B43" t="inlineStr">
        <is>
          <t>Implementation</t>
        </is>
      </c>
      <c r="C43" t="inlineStr">
        <is>
          <t>Defect Management</t>
        </is>
      </c>
      <c r="D43" t="inlineStr">
        <is>
          <t>Metrics and Feedback</t>
        </is>
      </c>
      <c r="E43" t="n">
        <v>3</v>
      </c>
      <c r="F43" t="inlineStr">
        <is>
          <t>Do you regularly evaluate the effectiveness of your security metrics so that its input helps drive your security strategy?</t>
        </is>
      </c>
      <c r="G43" t="inlineStr">
        <is>
          <t>You have analyzed the effectiveness of the security metrics at least once in the last year
 Where possible, you verify the correctness of the data automatically
 The metrics is aggregated with other sources like threat intelligence or incident management
 You derived at least one strategic activity from the metrics in the last year</t>
        </is>
      </c>
      <c r="H43" t="n">
        <v>0</v>
      </c>
    </row>
    <row r="44">
      <c r="A44" t="inlineStr">
        <is>
          <t>I-SB-A-1-1</t>
        </is>
      </c>
      <c r="B44" t="inlineStr">
        <is>
          <t>Implementation</t>
        </is>
      </c>
      <c r="C44" t="inlineStr">
        <is>
          <t>Secure Build</t>
        </is>
      </c>
      <c r="D44" t="inlineStr">
        <is>
          <t>Build Process</t>
        </is>
      </c>
      <c r="E44" t="n">
        <v>1</v>
      </c>
      <c r="F44" t="inlineStr">
        <is>
          <t>Is your full build process formally described?</t>
        </is>
      </c>
      <c r="G44" t="inlineStr">
        <is>
          <t>You have enough information to recreate the build processes
 Your build documentation up to date
 Your build documentation is stored in an accessible location
 Produced artifact checksums are created during build to support later verification
 You harden the tools that are used within the build process</t>
        </is>
      </c>
      <c r="H44" t="n">
        <v>0</v>
      </c>
    </row>
    <row r="45">
      <c r="A45" t="inlineStr">
        <is>
          <t>I-SB-B-1-1</t>
        </is>
      </c>
      <c r="B45" t="inlineStr">
        <is>
          <t>Implementation</t>
        </is>
      </c>
      <c r="C45" t="inlineStr">
        <is>
          <t>Secure Build</t>
        </is>
      </c>
      <c r="D45" t="inlineStr">
        <is>
          <t>Software Dependencies</t>
        </is>
      </c>
      <c r="E45" t="n">
        <v>1</v>
      </c>
      <c r="F45" t="inlineStr">
        <is>
          <t>Do you have solid knowledge about dependencies you're relying on?</t>
        </is>
      </c>
      <c r="G45" t="inlineStr">
        <is>
          <t>You have a current bill of materials (BOM) for every application
 You can quickly find out which applications are affected by a particular CVE
 You have analyzed, addressed, and documented findings from dependencies at least once in the last three months</t>
        </is>
      </c>
      <c r="H45" t="n">
        <v>0</v>
      </c>
    </row>
    <row r="46">
      <c r="A46" t="inlineStr">
        <is>
          <t>I-SB-A-2-1</t>
        </is>
      </c>
      <c r="B46" t="inlineStr">
        <is>
          <t>Implementation</t>
        </is>
      </c>
      <c r="C46" t="inlineStr">
        <is>
          <t>Secure Build</t>
        </is>
      </c>
      <c r="D46" t="inlineStr">
        <is>
          <t>Build Process</t>
        </is>
      </c>
      <c r="E46" t="n">
        <v>2</v>
      </c>
      <c r="F46" t="inlineStr">
        <is>
          <t>Is the build process fully automated?</t>
        </is>
      </c>
      <c r="G46" t="inlineStr">
        <is>
          <t>The build process itself doesn't require any human interaction
 Your build tools are hardened as per best practice and vendor guidance
 You encrypt the secrets required by the build tools and control access based on the principle of least privilege</t>
        </is>
      </c>
      <c r="H46" t="n">
        <v>0</v>
      </c>
    </row>
    <row r="47">
      <c r="A47" t="inlineStr">
        <is>
          <t>I-SB-B-2-1</t>
        </is>
      </c>
      <c r="B47" t="inlineStr">
        <is>
          <t>Implementation</t>
        </is>
      </c>
      <c r="C47" t="inlineStr">
        <is>
          <t>Secure Build</t>
        </is>
      </c>
      <c r="D47" t="inlineStr">
        <is>
          <t>Software Dependencies</t>
        </is>
      </c>
      <c r="E47" t="n">
        <v>2</v>
      </c>
      <c r="F47" t="inlineStr">
        <is>
          <t>Do you handle 3rd party dependency risk by a formal process?</t>
        </is>
      </c>
      <c r="G47" t="inlineStr">
        <is>
          <t>You keep a list of approved dependencies that meet predefined criteria
 You automatically evaluate dependencies for new CVEs and alert responsible staff
 You automatically detect and alert to license changes with possible impact on legal application usage
 You track and alert to usage of unmaintained dependencies
 You reliably detect and remove unnecessary dependencies from the software</t>
        </is>
      </c>
      <c r="H47" t="n">
        <v>0</v>
      </c>
    </row>
    <row r="48">
      <c r="A48" t="inlineStr">
        <is>
          <t>I-SB-A-3-1</t>
        </is>
      </c>
      <c r="B48" t="inlineStr">
        <is>
          <t>Implementation</t>
        </is>
      </c>
      <c r="C48" t="inlineStr">
        <is>
          <t>Secure Build</t>
        </is>
      </c>
      <c r="D48" t="inlineStr">
        <is>
          <t>Build Process</t>
        </is>
      </c>
      <c r="E48" t="n">
        <v>3</v>
      </c>
      <c r="F48" t="inlineStr">
        <is>
          <t>Do you enforce automated security checks in your build processes?</t>
        </is>
      </c>
      <c r="G48" t="inlineStr">
        <is>
          <t>Builds fail if the application doesn't meet a predefined security baseline
 You have a maximum accepted severity for vulnerabilities
 You log warnings and failures in a centralized system
 You select and configure tools to evaluate each application against its security requirements at least once a year</t>
        </is>
      </c>
      <c r="H48" t="n">
        <v>0</v>
      </c>
    </row>
    <row r="49">
      <c r="A49" t="inlineStr">
        <is>
          <t>I-SB-B-3-1</t>
        </is>
      </c>
      <c r="B49" t="inlineStr">
        <is>
          <t>Implementation</t>
        </is>
      </c>
      <c r="C49" t="inlineStr">
        <is>
          <t>Secure Build</t>
        </is>
      </c>
      <c r="D49" t="inlineStr">
        <is>
          <t>Software Dependencies</t>
        </is>
      </c>
      <c r="E49" t="n">
        <v>3</v>
      </c>
      <c r="F49" t="inlineStr">
        <is>
          <t>Do you prevent build of software if it's affected by vulnerabilities in dependencies?</t>
        </is>
      </c>
      <c r="G49" t="inlineStr">
        <is>
          <t>Your build system is connected to a system for tracking 3rd party dependency risk, causing build to fail unless the vulnerability is evaluated to be a false positive or the risk is explicitly accepted
 You scan your dependencies using a static analysis tool
 You report findings back to dependency authors using an established responsible disclosure process
 Using a new dependency not evaluated for security risks causes the build to fail</t>
        </is>
      </c>
      <c r="H49" t="n">
        <v>0</v>
      </c>
    </row>
    <row r="50">
      <c r="A50" t="inlineStr">
        <is>
          <t>I-SD-A-1-1</t>
        </is>
      </c>
      <c r="B50" t="inlineStr">
        <is>
          <t>Implementation</t>
        </is>
      </c>
      <c r="C50" t="inlineStr">
        <is>
          <t>Secure Deployment</t>
        </is>
      </c>
      <c r="D50" t="inlineStr">
        <is>
          <t>Deployment Process</t>
        </is>
      </c>
      <c r="E50" t="n">
        <v>1</v>
      </c>
      <c r="F50" t="inlineStr">
        <is>
          <t>Do you use repeatable deployment processes?</t>
        </is>
      </c>
      <c r="G50" t="inlineStr">
        <is>
          <t>You have enough information to run the deployment processes
 Your deployment documentation up to date
 Your deployment documentation is accessible to relevant stakeholders
 You ensure that only defined qualified personnel can trigger a deployment
 You harden the tools that are used within the deployment process</t>
        </is>
      </c>
      <c r="H50" t="n">
        <v>0</v>
      </c>
    </row>
    <row r="51">
      <c r="A51" t="inlineStr">
        <is>
          <t>I-SD-B-1-1</t>
        </is>
      </c>
      <c r="B51" t="inlineStr">
        <is>
          <t>Implementation</t>
        </is>
      </c>
      <c r="C51" t="inlineStr">
        <is>
          <t>Secure Deployment</t>
        </is>
      </c>
      <c r="D51" t="inlineStr">
        <is>
          <t>Secret Management</t>
        </is>
      </c>
      <c r="E51" t="n">
        <v>1</v>
      </c>
      <c r="F51" t="inlineStr">
        <is>
          <t>Do you limit access to application secrets according to the least privilege principle?</t>
        </is>
      </c>
      <c r="G51" t="inlineStr">
        <is>
          <t>You store production secrets protected in a secured location
 Developers do not have access to production secrets
 Production secrets are not available in non-production environments</t>
        </is>
      </c>
      <c r="H51" t="n">
        <v>0</v>
      </c>
    </row>
    <row r="52">
      <c r="A52" t="inlineStr">
        <is>
          <t>I-SD-A-2-1</t>
        </is>
      </c>
      <c r="B52" t="inlineStr">
        <is>
          <t>Implementation</t>
        </is>
      </c>
      <c r="C52" t="inlineStr">
        <is>
          <t>Secure Deployment</t>
        </is>
      </c>
      <c r="D52" t="inlineStr">
        <is>
          <t>Deployment Process</t>
        </is>
      </c>
      <c r="E52" t="n">
        <v>2</v>
      </c>
      <c r="F52" t="inlineStr">
        <is>
          <t>Are deployment processes automated and employing security checks?</t>
        </is>
      </c>
      <c r="G52" t="inlineStr">
        <is>
          <t>Deployment processes are automated on all stages
 Deployment includes automated security testing procedures
 You alert responsible staff to identified vulnerabilities
 You have logs available for your past deployments for a defined period of time</t>
        </is>
      </c>
      <c r="H52" t="n">
        <v>0</v>
      </c>
    </row>
    <row r="53">
      <c r="A53" t="inlineStr">
        <is>
          <t>I-SD-B-2-1</t>
        </is>
      </c>
      <c r="B53" t="inlineStr">
        <is>
          <t>Implementation</t>
        </is>
      </c>
      <c r="C53" t="inlineStr">
        <is>
          <t>Secure Deployment</t>
        </is>
      </c>
      <c r="D53" t="inlineStr">
        <is>
          <t>Secret Management</t>
        </is>
      </c>
      <c r="E53" t="n">
        <v>2</v>
      </c>
      <c r="F53" t="inlineStr">
        <is>
          <t>Do you inject production secrets into configuration files during deployment?</t>
        </is>
      </c>
      <c r="G53" t="inlineStr">
        <is>
          <t>Source code files no longer contain active application secrets
 Under normal circumstances, no humans access secrets during deployment procedures
 You log and alert when abnormal secrets access is attempted</t>
        </is>
      </c>
      <c r="H53" t="n">
        <v>0</v>
      </c>
    </row>
    <row r="54">
      <c r="A54" t="inlineStr">
        <is>
          <t>I-SD-A-3-1</t>
        </is>
      </c>
      <c r="B54" t="inlineStr">
        <is>
          <t>Implementation</t>
        </is>
      </c>
      <c r="C54" t="inlineStr">
        <is>
          <t>Secure Deployment</t>
        </is>
      </c>
      <c r="D54" t="inlineStr">
        <is>
          <t>Deployment Process</t>
        </is>
      </c>
      <c r="E54" t="n">
        <v>3</v>
      </c>
      <c r="F54" t="inlineStr">
        <is>
          <t>Do you consistently validate the integrity of deployed artifacts?</t>
        </is>
      </c>
      <c r="G54" t="inlineStr">
        <is>
          <t>You prevent or roll back deployment if you detect an integrity breach
 The verification is done against signatures created during the build time
 If checking of signatures is not possible (e.g. externally build software), you introduce compensating measures</t>
        </is>
      </c>
      <c r="H54" t="n">
        <v>0</v>
      </c>
    </row>
    <row r="55">
      <c r="A55" t="inlineStr">
        <is>
          <t>I-SD-B-3-1</t>
        </is>
      </c>
      <c r="B55" t="inlineStr">
        <is>
          <t>Implementation</t>
        </is>
      </c>
      <c r="C55" t="inlineStr">
        <is>
          <t>Secure Deployment</t>
        </is>
      </c>
      <c r="D55" t="inlineStr">
        <is>
          <t>Secret Management</t>
        </is>
      </c>
      <c r="E55" t="n">
        <v>3</v>
      </c>
      <c r="F55" t="inlineStr">
        <is>
          <t>Do you practice proper lifecycle management for application secrets?</t>
        </is>
      </c>
      <c r="G55" t="inlineStr">
        <is>
          <t>You generate and synchronize secrets using a vetted solution
 Secrets are different between different application instances
 Secrets are regularly updated</t>
        </is>
      </c>
      <c r="H55" t="n">
        <v>0</v>
      </c>
    </row>
    <row r="56">
      <c r="A56" t="inlineStr">
        <is>
          <t>O-EM-A-1-1</t>
        </is>
      </c>
      <c r="B56" t="inlineStr">
        <is>
          <t>Operations</t>
        </is>
      </c>
      <c r="C56" t="inlineStr">
        <is>
          <t>Environment Management</t>
        </is>
      </c>
      <c r="D56" t="inlineStr">
        <is>
          <t>Configuration Hardening</t>
        </is>
      </c>
      <c r="E56" t="n">
        <v>1</v>
      </c>
      <c r="F56" t="inlineStr">
        <is>
          <t>Do you harden configurations for key components of your technology stacks?</t>
        </is>
      </c>
      <c r="G56" t="inlineStr">
        <is>
          <t>You have identified the key components in each technology stack used
 You have an established configuration standard for each key component</t>
        </is>
      </c>
      <c r="H56" t="n">
        <v>6</v>
      </c>
    </row>
    <row r="57">
      <c r="A57" t="inlineStr">
        <is>
          <t>O-EM-B-1-1</t>
        </is>
      </c>
      <c r="B57" t="inlineStr">
        <is>
          <t>Operations</t>
        </is>
      </c>
      <c r="C57" t="inlineStr">
        <is>
          <t>Environment Management</t>
        </is>
      </c>
      <c r="D57" t="inlineStr">
        <is>
          <t>Patching and Updating</t>
        </is>
      </c>
      <c r="E57" t="n">
        <v>1</v>
      </c>
      <c r="F57" t="inlineStr">
        <is>
          <t>Do you identify and patch vulnerable components?</t>
        </is>
      </c>
      <c r="G57" t="inlineStr">
        <is>
          <t>You have an up-to-date list of components, including version information
 You regularly review public sources for vulnerabilities related to your components</t>
        </is>
      </c>
      <c r="H57" t="n">
        <v>6</v>
      </c>
    </row>
    <row r="58">
      <c r="A58" t="inlineStr">
        <is>
          <t>O-EM-A-2-1</t>
        </is>
      </c>
      <c r="B58" t="inlineStr">
        <is>
          <t>Operations</t>
        </is>
      </c>
      <c r="C58" t="inlineStr">
        <is>
          <t>Environment Management</t>
        </is>
      </c>
      <c r="D58" t="inlineStr">
        <is>
          <t>Configuration Hardening</t>
        </is>
      </c>
      <c r="E58" t="n">
        <v>2</v>
      </c>
      <c r="F58" t="inlineStr">
        <is>
          <t>Do you have hardening baselines for your components?</t>
        </is>
      </c>
      <c r="G58" t="inlineStr">
        <is>
          <t>You have assigned an owner for each baseline
 The owner keeps their assigned baselines up to date
 You store baselines in an accessible location
 You train employees responsible for configurations in these baselines</t>
        </is>
      </c>
      <c r="H58" t="n">
        <v>6</v>
      </c>
    </row>
    <row r="59">
      <c r="A59" t="inlineStr">
        <is>
          <t>O-EM-B-2-1</t>
        </is>
      </c>
      <c r="B59" t="inlineStr">
        <is>
          <t>Operations</t>
        </is>
      </c>
      <c r="C59" t="inlineStr">
        <is>
          <t>Environment Management</t>
        </is>
      </c>
      <c r="D59" t="inlineStr">
        <is>
          <t>Patching and Updating</t>
        </is>
      </c>
      <c r="E59" t="n">
        <v>2</v>
      </c>
      <c r="F59" t="inlineStr">
        <is>
          <t>Do you follow an established process for updating components of your technology stacks?</t>
        </is>
      </c>
      <c r="G59" t="inlineStr">
        <is>
          <t>The process includes vendor information for third-party patches
 The process considers external sources to gather information about zero day attacks, and includes appropriate risk mitigation steps
 The process includes guidance for prioritizing component updates</t>
        </is>
      </c>
      <c r="H59" t="n">
        <v>6</v>
      </c>
    </row>
    <row r="60">
      <c r="A60" t="inlineStr">
        <is>
          <t>O-EM-A-3-1</t>
        </is>
      </c>
      <c r="B60" t="inlineStr">
        <is>
          <t>Operations</t>
        </is>
      </c>
      <c r="C60" t="inlineStr">
        <is>
          <t>Environment Management</t>
        </is>
      </c>
      <c r="D60" t="inlineStr">
        <is>
          <t>Configuration Hardening</t>
        </is>
      </c>
      <c r="E60" t="n">
        <v>3</v>
      </c>
      <c r="F60" t="inlineStr">
        <is>
          <t>Do you monitor and enforce conformity with hardening baselines?</t>
        </is>
      </c>
      <c r="G60" t="inlineStr">
        <is>
          <t>You perform conformity checks regularly, preferably using automation
 You store conformity check results in an accessible location
 You follow an established process to address reported non-conformities
 You review each baseline at least annually, and update it when required</t>
        </is>
      </c>
      <c r="H60" t="n">
        <v>6</v>
      </c>
    </row>
    <row r="61">
      <c r="A61" t="inlineStr">
        <is>
          <t>O-EM-B-3-1</t>
        </is>
      </c>
      <c r="B61" t="inlineStr">
        <is>
          <t>Operations</t>
        </is>
      </c>
      <c r="C61" t="inlineStr">
        <is>
          <t>Environment Management</t>
        </is>
      </c>
      <c r="D61" t="inlineStr">
        <is>
          <t>Patching and Updating</t>
        </is>
      </c>
      <c r="E61" t="n">
        <v>3</v>
      </c>
      <c r="F61" t="inlineStr">
        <is>
          <t>Do you regularly evaluate components and review patch level status?</t>
        </is>
      </c>
      <c r="G61" t="inlineStr">
        <is>
          <t>You update the list with components and versions
 You identify and update missing updates according to existing SLA
 You review and update the process based on feedback from the people who perform patching</t>
        </is>
      </c>
      <c r="H61" t="n">
        <v>6</v>
      </c>
    </row>
    <row r="62">
      <c r="A62" t="inlineStr">
        <is>
          <t>O-IM-A-1-1</t>
        </is>
      </c>
      <c r="B62" t="inlineStr">
        <is>
          <t>Operations</t>
        </is>
      </c>
      <c r="C62" t="inlineStr">
        <is>
          <t>Incident Management</t>
        </is>
      </c>
      <c r="D62" t="inlineStr">
        <is>
          <t>Incident Detection</t>
        </is>
      </c>
      <c r="E62" t="n">
        <v>1</v>
      </c>
      <c r="F62" t="inlineStr">
        <is>
          <t>Do you analyze log data for security incidents periodically?</t>
        </is>
      </c>
      <c r="G62" t="inlineStr">
        <is>
          <t>You have a contact point for the creation of security incidents
 You analyze data in accordance with the log data retention periods
 The frequency of this analysis is aligned with the criticality of your applications</t>
        </is>
      </c>
      <c r="H62" t="n">
        <v>0</v>
      </c>
    </row>
    <row r="63">
      <c r="A63" t="inlineStr">
        <is>
          <t>O-IM-B-1-1</t>
        </is>
      </c>
      <c r="B63" t="inlineStr">
        <is>
          <t>Operations</t>
        </is>
      </c>
      <c r="C63" t="inlineStr">
        <is>
          <t>Incident Management</t>
        </is>
      </c>
      <c r="D63" t="inlineStr">
        <is>
          <t>Incident Response</t>
        </is>
      </c>
      <c r="E63" t="n">
        <v>1</v>
      </c>
      <c r="F63" t="inlineStr">
        <is>
          <t>Do you respond to detected incidents?</t>
        </is>
      </c>
      <c r="G63" t="inlineStr">
        <is>
          <t>You have a defined person or role for incident handling
 You document security incidents</t>
        </is>
      </c>
      <c r="H63" t="n">
        <v>7</v>
      </c>
    </row>
    <row r="64">
      <c r="A64" t="inlineStr">
        <is>
          <t>O-IM-A-2-1</t>
        </is>
      </c>
      <c r="B64" t="inlineStr">
        <is>
          <t>Operations</t>
        </is>
      </c>
      <c r="C64" t="inlineStr">
        <is>
          <t>Incident Management</t>
        </is>
      </c>
      <c r="D64" t="inlineStr">
        <is>
          <t>Incident Detection</t>
        </is>
      </c>
      <c r="E64" t="n">
        <v>2</v>
      </c>
      <c r="F64" t="inlineStr">
        <is>
          <t>Do you follow a documented process for incident detection?</t>
        </is>
      </c>
      <c r="G64" t="inlineStr">
        <is>
          <t>The process has a dedicated owner
 You store process documentation in an accessible location
 The process considers an escalation path for further analysis
 You train employees responsible for incident detection in this process
 You have a checklist of potential attacks to simplify incident detection</t>
        </is>
      </c>
      <c r="H64" t="n">
        <v>0</v>
      </c>
    </row>
    <row r="65">
      <c r="A65" t="inlineStr">
        <is>
          <t>O-IM-B-2-1</t>
        </is>
      </c>
      <c r="B65" t="inlineStr">
        <is>
          <t>Operations</t>
        </is>
      </c>
      <c r="C65" t="inlineStr">
        <is>
          <t>Incident Management</t>
        </is>
      </c>
      <c r="D65" t="inlineStr">
        <is>
          <t>Incident Response</t>
        </is>
      </c>
      <c r="E65" t="n">
        <v>2</v>
      </c>
      <c r="F65" t="inlineStr">
        <is>
          <t>Do you use a repeatable process for incident handling?</t>
        </is>
      </c>
      <c r="G65" t="inlineStr">
        <is>
          <t>You have an agreed upon incident classification
 The process considers Root Cause Analysis for high severity incidents
 Employees responsible for incident response are trained in this process
 Forensic analysis tooling is available</t>
        </is>
      </c>
      <c r="H65" t="n">
        <v>8</v>
      </c>
    </row>
    <row r="66">
      <c r="A66" t="inlineStr">
        <is>
          <t>O-IM-A-3-1</t>
        </is>
      </c>
      <c r="B66" t="inlineStr">
        <is>
          <t>Operations</t>
        </is>
      </c>
      <c r="C66" t="inlineStr">
        <is>
          <t>Incident Management</t>
        </is>
      </c>
      <c r="D66" t="inlineStr">
        <is>
          <t>Incident Detection</t>
        </is>
      </c>
      <c r="E66" t="n">
        <v>3</v>
      </c>
      <c r="F66" t="inlineStr">
        <is>
          <t>Do you review and update the incident detection process regularly?</t>
        </is>
      </c>
      <c r="G66" t="inlineStr">
        <is>
          <t>You perform reviews at least annually
 You update the checklist of potential attacks with external and internal data</t>
        </is>
      </c>
      <c r="H66" t="n">
        <v>0</v>
      </c>
    </row>
    <row r="67">
      <c r="A67" t="inlineStr">
        <is>
          <t>O-IM-B-3-1</t>
        </is>
      </c>
      <c r="B67" t="inlineStr">
        <is>
          <t>Operations</t>
        </is>
      </c>
      <c r="C67" t="inlineStr">
        <is>
          <t>Incident Management</t>
        </is>
      </c>
      <c r="D67" t="inlineStr">
        <is>
          <t>Incident Response</t>
        </is>
      </c>
      <c r="E67" t="n">
        <v>3</v>
      </c>
      <c r="F67" t="inlineStr">
        <is>
          <t>Do you have a dedicated incident response team available?</t>
        </is>
      </c>
      <c r="G67" t="inlineStr">
        <is>
          <t>The team performs Root Cause Analysis for all security incidents unless there is a specific reason not to do so
 You review and update the response process at least annually</t>
        </is>
      </c>
      <c r="H67" t="n">
        <v>4</v>
      </c>
    </row>
    <row r="68">
      <c r="A68" t="inlineStr">
        <is>
          <t>O-OM-A-1-1</t>
        </is>
      </c>
      <c r="B68" t="inlineStr">
        <is>
          <t>Operations</t>
        </is>
      </c>
      <c r="C68" t="inlineStr">
        <is>
          <t>Operational Management</t>
        </is>
      </c>
      <c r="D68" t="inlineStr">
        <is>
          <t>Data Protection</t>
        </is>
      </c>
      <c r="E68" t="n">
        <v>1</v>
      </c>
      <c r="F68" t="inlineStr">
        <is>
          <t>Do you protect and handle information according to protection requirements for data stored and processed on each application?</t>
        </is>
      </c>
      <c r="G68" t="inlineStr">
        <is>
          <t>You know the data elements processed and stored by each application
 You know the type and sensitivity level of each identified data element
 You have controls to prevent propagation of unsanitized sensitive data from production to lower environments</t>
        </is>
      </c>
      <c r="H68" t="n">
        <v>0</v>
      </c>
    </row>
    <row r="69">
      <c r="A69" t="inlineStr">
        <is>
          <t>O-OM-B-1-1</t>
        </is>
      </c>
      <c r="B69" t="inlineStr">
        <is>
          <t>Operations</t>
        </is>
      </c>
      <c r="C69" t="inlineStr">
        <is>
          <t>Operational Management</t>
        </is>
      </c>
      <c r="D69" t="inlineStr">
        <is>
          <t>System Decommissioning / Legacy Management</t>
        </is>
      </c>
      <c r="E69" t="n">
        <v>1</v>
      </c>
      <c r="F69" t="inlineStr">
        <is>
          <t>Do you identify and remove systems, applications, application dependencies, or services that are no longer used, have reached end of life, or are no longer actively developed or supported?</t>
        </is>
      </c>
      <c r="G69" t="inlineStr">
        <is>
          <t>You do not use unsupported applications or dependencies
 You manage customer/user migration from older versions for each product and customer/user group</t>
        </is>
      </c>
      <c r="H69" t="n">
        <v>0</v>
      </c>
    </row>
    <row r="70">
      <c r="A70" t="inlineStr">
        <is>
          <t>O-OM-A-2-1</t>
        </is>
      </c>
      <c r="B70" t="inlineStr">
        <is>
          <t>Operations</t>
        </is>
      </c>
      <c r="C70" t="inlineStr">
        <is>
          <t>Operational Management</t>
        </is>
      </c>
      <c r="D70" t="inlineStr">
        <is>
          <t>Data Protection</t>
        </is>
      </c>
      <c r="E70" t="n">
        <v>2</v>
      </c>
      <c r="F70" t="inlineStr">
        <is>
          <t>Do you maintain a data catalog, including types, sensitivity levels, and processing and storage locations?</t>
        </is>
      </c>
      <c r="G70" t="inlineStr">
        <is>
          <t>The data catalog is stored in an accessible location
 You know which data elements are subject to specific regulation
 You have controls for protecting and preserving data throughout its lifetime
 You have retention requirements for data, and you destroy backups in a timely manner after the relevant retention period ends</t>
        </is>
      </c>
      <c r="H70" t="n">
        <v>9</v>
      </c>
    </row>
    <row r="71">
      <c r="A71" t="inlineStr">
        <is>
          <t>O-OM-B-2-1</t>
        </is>
      </c>
      <c r="B71" t="inlineStr">
        <is>
          <t>Operations</t>
        </is>
      </c>
      <c r="C71" t="inlineStr">
        <is>
          <t>Operational Management</t>
        </is>
      </c>
      <c r="D71" t="inlineStr">
        <is>
          <t>System Decommissioning / Legacy Management</t>
        </is>
      </c>
      <c r="E71" t="n">
        <v>2</v>
      </c>
      <c r="F71" t="inlineStr">
        <is>
          <t>Do you follow an established process for removing all associated resources, as part of decommissioning of unused systems, applications, application dependencies, or services?</t>
        </is>
      </c>
      <c r="G71" t="inlineStr">
        <is>
          <t>You document the status of support for all released versions of your products, in an accessible location
 The process includes replacement or upgrade of third-party applications, or application dependencies, that have reached end of life
 Operating environments do not contain orphaned accounts, firewall rules, or other configuration artifacts</t>
        </is>
      </c>
      <c r="H71" t="n">
        <v>4</v>
      </c>
    </row>
    <row r="72">
      <c r="A72" t="inlineStr">
        <is>
          <t>O-OM-A-3-1</t>
        </is>
      </c>
      <c r="B72" t="inlineStr">
        <is>
          <t>Operations</t>
        </is>
      </c>
      <c r="C72" t="inlineStr">
        <is>
          <t>Operational Management</t>
        </is>
      </c>
      <c r="D72" t="inlineStr">
        <is>
          <t>Data Protection</t>
        </is>
      </c>
      <c r="E72" t="n">
        <v>3</v>
      </c>
      <c r="F72" t="inlineStr">
        <is>
          <t>Do you regularly review and update the data catalog and your data protection policies and procedures?</t>
        </is>
      </c>
      <c r="G72" t="inlineStr">
        <is>
          <t>You have automated monitoring to detect attempted or actual violations of the Data Protection Policy
 You have tools for data loss prevention, access control and tracking, or anomalous behavior detection
 You periodically audit the operation of automated mechanisms, including backups and record deletions</t>
        </is>
      </c>
      <c r="H72" t="n">
        <v>10</v>
      </c>
    </row>
    <row r="73">
      <c r="A73" t="inlineStr">
        <is>
          <t>O-OM-B-3-1</t>
        </is>
      </c>
      <c r="B73" t="inlineStr">
        <is>
          <t>Operations</t>
        </is>
      </c>
      <c r="C73" t="inlineStr">
        <is>
          <t>Operational Management</t>
        </is>
      </c>
      <c r="D73" t="inlineStr">
        <is>
          <t>System Decommissioning / Legacy Management</t>
        </is>
      </c>
      <c r="E73" t="n">
        <v>3</v>
      </c>
      <c r="F73" t="inlineStr">
        <is>
          <t>Do you regularly evaluate the lifecycle state and support status of every software asset and underlying infrastructure component, and estimate their end of life?</t>
        </is>
      </c>
      <c r="G73" t="inlineStr">
        <is>
          <t>Your end of life management process is agreed upon
 You inform customers and user groups of product timelines to prevent disruption of service or support
 You review the process at least annually</t>
        </is>
      </c>
      <c r="H73" t="n">
        <v>11</v>
      </c>
    </row>
    <row r="74">
      <c r="A74" t="inlineStr">
        <is>
          <t>V-AA-A-1-1</t>
        </is>
      </c>
      <c r="B74" t="inlineStr">
        <is>
          <t>Verification</t>
        </is>
      </c>
      <c r="C74" t="inlineStr">
        <is>
          <t>Architecture Assessment</t>
        </is>
      </c>
      <c r="D74" t="inlineStr">
        <is>
          <t>Architecture Validation</t>
        </is>
      </c>
      <c r="E74" t="n">
        <v>1</v>
      </c>
      <c r="F74" t="inlineStr">
        <is>
          <t>Do you review the application architecture for key security objectives on an ad-hoc basis?</t>
        </is>
      </c>
      <c r="G74" t="inlineStr">
        <is>
          <t>You have an agreed upon model of the overall software architecture
 You include components, interfaces, and integrations in the architecture model
 You verify the correct provision of general security mechanisms
 You log missing security controls as defects</t>
        </is>
      </c>
      <c r="H74" t="n">
        <v>0</v>
      </c>
    </row>
    <row r="75">
      <c r="A75" t="inlineStr">
        <is>
          <t>V-AA-B-1-1</t>
        </is>
      </c>
      <c r="B75" t="inlineStr">
        <is>
          <t>Verification</t>
        </is>
      </c>
      <c r="C75" t="inlineStr">
        <is>
          <t>Architecture Assessment</t>
        </is>
      </c>
      <c r="D75" t="inlineStr">
        <is>
          <t>Architecture Mitigation</t>
        </is>
      </c>
      <c r="E75" t="n">
        <v>1</v>
      </c>
      <c r="F75" t="inlineStr">
        <is>
          <t>Do you review the application architecture for mitigations of typical threats on an ad-hoc basis?</t>
        </is>
      </c>
      <c r="G75" t="inlineStr">
        <is>
          <t>You have an agreed upon model of the overall software architecture
 Security savvy staff conduct the review
 You consider different types of threats, including insider and data-related ones</t>
        </is>
      </c>
      <c r="H75" t="n">
        <v>0</v>
      </c>
    </row>
    <row r="76">
      <c r="A76" t="inlineStr">
        <is>
          <t>V-AA-A-2-1</t>
        </is>
      </c>
      <c r="B76" t="inlineStr">
        <is>
          <t>Verification</t>
        </is>
      </c>
      <c r="C76" t="inlineStr">
        <is>
          <t>Architecture Assessment</t>
        </is>
      </c>
      <c r="D76" t="inlineStr">
        <is>
          <t>Architecture Validation</t>
        </is>
      </c>
      <c r="E76" t="n">
        <v>2</v>
      </c>
      <c r="F76" t="inlineStr">
        <is>
          <t>Do you regularly review the security mechanisms of your architecture?</t>
        </is>
      </c>
      <c r="G76" t="inlineStr">
        <is>
          <t>You review compliance with internal and external requirements
 You systematically review each interface in the system
 You use a formalized review method and structured validation
 You log missing security mechanisms as defects</t>
        </is>
      </c>
      <c r="H76" t="n">
        <v>0</v>
      </c>
    </row>
    <row r="77">
      <c r="A77" t="inlineStr">
        <is>
          <t>V-AA-B-2-1</t>
        </is>
      </c>
      <c r="B77" t="inlineStr">
        <is>
          <t>Verification</t>
        </is>
      </c>
      <c r="C77" t="inlineStr">
        <is>
          <t>Architecture Assessment</t>
        </is>
      </c>
      <c r="D77" t="inlineStr">
        <is>
          <t>Architecture Mitigation</t>
        </is>
      </c>
      <c r="E77" t="n">
        <v>2</v>
      </c>
      <c r="F77" t="inlineStr">
        <is>
          <t>Do you regularly evaluate the threats to your architecture?</t>
        </is>
      </c>
      <c r="G77" t="inlineStr">
        <is>
          <t>You systematically review each threat identified in the Threat Assessment
 Trained or experienced people lead review exercise
 You identify mitigating design-level features for each identified threat
 You log unhandled threats as defects</t>
        </is>
      </c>
      <c r="H77" t="n">
        <v>0</v>
      </c>
    </row>
    <row r="78">
      <c r="A78" t="inlineStr">
        <is>
          <t>V-AA-A-3-1</t>
        </is>
      </c>
      <c r="B78" t="inlineStr">
        <is>
          <t>Verification</t>
        </is>
      </c>
      <c r="C78" t="inlineStr">
        <is>
          <t>Architecture Assessment</t>
        </is>
      </c>
      <c r="D78" t="inlineStr">
        <is>
          <t>Architecture Validation</t>
        </is>
      </c>
      <c r="E78" t="n">
        <v>3</v>
      </c>
      <c r="F78" t="inlineStr">
        <is>
          <t>Do you regularly review the effectiveness of the security controls?</t>
        </is>
      </c>
      <c r="G78" t="inlineStr">
        <is>
          <t>You evaluate the preventive, detective, and response capabilities of security controls
 You evaluate the strategy alignment, appropriate support, and scalability of security controls
 You evaluate the effectiveness at least yearly
 You log identified shortcomings as defects</t>
        </is>
      </c>
      <c r="H78" t="n">
        <v>0</v>
      </c>
    </row>
    <row r="79">
      <c r="A79" t="inlineStr">
        <is>
          <t>V-AA-B-3-1</t>
        </is>
      </c>
      <c r="B79" t="inlineStr">
        <is>
          <t>Verification</t>
        </is>
      </c>
      <c r="C79" t="inlineStr">
        <is>
          <t>Architecture Assessment</t>
        </is>
      </c>
      <c r="D79" t="inlineStr">
        <is>
          <t>Architecture Mitigation</t>
        </is>
      </c>
      <c r="E79" t="n">
        <v>3</v>
      </c>
      <c r="F79" t="inlineStr">
        <is>
          <t>Do you regularly update your reference architectures based on architecture assessment findings?</t>
        </is>
      </c>
      <c r="G79" t="inlineStr">
        <is>
          <t>You assess your architectures in a standardized, documented manner
 You use recurring findings to trigger a review of reference architectures
 You independently review the quality of the architecture assessments on an ad-hoc basis
 You use reference architecture updates to trigger reviews of relevant shared solutions, in a risk-based manner</t>
        </is>
      </c>
      <c r="H79" t="n">
        <v>0</v>
      </c>
    </row>
    <row r="80">
      <c r="A80" t="inlineStr">
        <is>
          <t>V-RT-A-1-1</t>
        </is>
      </c>
      <c r="B80" t="inlineStr">
        <is>
          <t>Verification</t>
        </is>
      </c>
      <c r="C80" t="inlineStr">
        <is>
          <t>Requirements-driven Testing</t>
        </is>
      </c>
      <c r="D80" t="inlineStr">
        <is>
          <t>Control Verification</t>
        </is>
      </c>
      <c r="E80" t="n">
        <v>1</v>
      </c>
      <c r="F80" t="inlineStr">
        <is>
          <t>Do you test applications for the correct functioning of standard security controls?</t>
        </is>
      </c>
      <c r="G80" t="inlineStr">
        <is>
          <t>Security testing at least verifies the implementation of authentication, access control, input validation, encoding and escaping data, and encryption controls
 Security testing executes whenever the application changes its use of the controls</t>
        </is>
      </c>
      <c r="H80" t="n">
        <v>1</v>
      </c>
    </row>
    <row r="81">
      <c r="A81" t="inlineStr">
        <is>
          <t>V-RT-B-1-1</t>
        </is>
      </c>
      <c r="B81" t="inlineStr">
        <is>
          <t>Verification</t>
        </is>
      </c>
      <c r="C81" t="inlineStr">
        <is>
          <t>Requirements-driven Testing</t>
        </is>
      </c>
      <c r="D81" t="inlineStr">
        <is>
          <t>Misuse/Abuse Testing</t>
        </is>
      </c>
      <c r="E81" t="n">
        <v>1</v>
      </c>
      <c r="F81" t="inlineStr">
        <is>
          <t>Do you test applications using randomization or fuzzing techniques?</t>
        </is>
      </c>
      <c r="G81" t="inlineStr">
        <is>
          <t>Testing covers most or all of the application's main input parameters
 You record and inspect all application crashes for security impact on a best-effort basis</t>
        </is>
      </c>
      <c r="H81" t="n">
        <v>0</v>
      </c>
    </row>
    <row r="82">
      <c r="A82" t="inlineStr">
        <is>
          <t>V-RT-A-2-1</t>
        </is>
      </c>
      <c r="B82" t="inlineStr">
        <is>
          <t>Verification</t>
        </is>
      </c>
      <c r="C82" t="inlineStr">
        <is>
          <t>Requirements-driven Testing</t>
        </is>
      </c>
      <c r="D82" t="inlineStr">
        <is>
          <t>Control Verification</t>
        </is>
      </c>
      <c r="E82" t="n">
        <v>2</v>
      </c>
      <c r="F82" t="inlineStr">
        <is>
          <t>Do you consistently write and execute test scripts to verify the functionality of security requirements?</t>
        </is>
      </c>
      <c r="G82" t="inlineStr">
        <is>
          <t>You tailor tests to each application and assert expected security functionality
 You capture test results as a pass or fail condition
 Tests use a standardized framework or DSL</t>
        </is>
      </c>
      <c r="H82" t="n">
        <v>1</v>
      </c>
    </row>
    <row r="83">
      <c r="A83" t="inlineStr">
        <is>
          <t>V-RT-B-2-1</t>
        </is>
      </c>
      <c r="B83" t="inlineStr">
        <is>
          <t>Verification</t>
        </is>
      </c>
      <c r="C83" t="inlineStr">
        <is>
          <t>Requirements-driven Testing</t>
        </is>
      </c>
      <c r="D83" t="inlineStr">
        <is>
          <t>Misuse/Abuse Testing</t>
        </is>
      </c>
      <c r="E83" t="n">
        <v>2</v>
      </c>
      <c r="F83" t="inlineStr">
        <is>
          <t>Do you create abuse cases from functional requirements and use them to drive security tests?</t>
        </is>
      </c>
      <c r="G83" t="inlineStr">
        <is>
          <t>Important business functionality has corresponding abuse cases
 You build abuse stories around relevant personas with well-defined motivations and characteristics
 You capture identified weaknesses as security requirements</t>
        </is>
      </c>
      <c r="H83" t="n">
        <v>4</v>
      </c>
    </row>
    <row r="84">
      <c r="A84" t="inlineStr">
        <is>
          <t>V-RT-A-3-1</t>
        </is>
      </c>
      <c r="B84" t="inlineStr">
        <is>
          <t>Verification</t>
        </is>
      </c>
      <c r="C84" t="inlineStr">
        <is>
          <t>Requirements-driven Testing</t>
        </is>
      </c>
      <c r="D84" t="inlineStr">
        <is>
          <t>Control Verification</t>
        </is>
      </c>
      <c r="E84" t="n">
        <v>3</v>
      </c>
      <c r="F84" t="inlineStr">
        <is>
          <t>Do you automatically test applications for security regressions?</t>
        </is>
      </c>
      <c r="G84" t="inlineStr">
        <is>
          <t>You consistently write tests for all identified bugs (possibly exceeding a pre-defined severity threshold)
 You collect security tests in a test suite that is part of the existing unit testing framework</t>
        </is>
      </c>
      <c r="H84" t="n">
        <v>0</v>
      </c>
    </row>
    <row r="85">
      <c r="A85" t="inlineStr">
        <is>
          <t>V-RT-B-3-1</t>
        </is>
      </c>
      <c r="B85" t="inlineStr">
        <is>
          <t>Verification</t>
        </is>
      </c>
      <c r="C85" t="inlineStr">
        <is>
          <t>Requirements-driven Testing</t>
        </is>
      </c>
      <c r="D85" t="inlineStr">
        <is>
          <t>Misuse/Abuse Testing</t>
        </is>
      </c>
      <c r="E85" t="n">
        <v>3</v>
      </c>
      <c r="F85" t="inlineStr">
        <is>
          <t>Do you perform denial of service and security stress testing?</t>
        </is>
      </c>
      <c r="G85" t="inlineStr">
        <is>
          <t>Stress tests target specific application resources (e.g. memory exhaustion by saving large amounts of data to a user session)
 You design tests around relevant personas with well-defined capabilities (knowledge, resources)
 You feed the results back to the Design practices</t>
        </is>
      </c>
      <c r="H85" t="n">
        <v>4</v>
      </c>
    </row>
    <row r="86">
      <c r="A86" t="inlineStr">
        <is>
          <t>V-ST-A-1-1</t>
        </is>
      </c>
      <c r="B86" t="inlineStr">
        <is>
          <t>Verification</t>
        </is>
      </c>
      <c r="C86" t="inlineStr">
        <is>
          <t>Security Testing</t>
        </is>
      </c>
      <c r="D86" t="inlineStr">
        <is>
          <t>Scalable Baseline</t>
        </is>
      </c>
      <c r="E86" t="n">
        <v>1</v>
      </c>
      <c r="F86" t="inlineStr">
        <is>
          <t>Do you scan applications with automated security testing tools?</t>
        </is>
      </c>
      <c r="G86" t="inlineStr">
        <is>
          <t>You dynamically generate inputs for security tests using automated tools
 You choose the security testing tools to fit the organization's architecture and technology stack, and balance depth and accuracy of inspection with usability of findings to the organization</t>
        </is>
      </c>
      <c r="H86" t="n">
        <v>1</v>
      </c>
    </row>
    <row r="87">
      <c r="A87" t="inlineStr">
        <is>
          <t>V-ST-B-1-1</t>
        </is>
      </c>
      <c r="B87" t="inlineStr">
        <is>
          <t>Verification</t>
        </is>
      </c>
      <c r="C87" t="inlineStr">
        <is>
          <t>Security Testing</t>
        </is>
      </c>
      <c r="D87" t="inlineStr">
        <is>
          <t>Deep Understanding</t>
        </is>
      </c>
      <c r="E87" t="n">
        <v>1</v>
      </c>
      <c r="F87" t="inlineStr">
        <is>
          <t>Do you manually review the security quality of selected high-risk components?</t>
        </is>
      </c>
      <c r="G87" t="inlineStr">
        <is>
          <t>Criteria exist to help the reviewer focus on high-risk components
 Qualified personnel conduct reviews following documented guidelines
 You address findings in accordance with the organization's defect management policy</t>
        </is>
      </c>
      <c r="H87" t="n">
        <v>6</v>
      </c>
    </row>
    <row r="88">
      <c r="A88" t="inlineStr">
        <is>
          <t>V-ST-A-2-1</t>
        </is>
      </c>
      <c r="B88" t="inlineStr">
        <is>
          <t>Verification</t>
        </is>
      </c>
      <c r="C88" t="inlineStr">
        <is>
          <t>Security Testing</t>
        </is>
      </c>
      <c r="D88" t="inlineStr">
        <is>
          <t>Scalable Baseline</t>
        </is>
      </c>
      <c r="E88" t="n">
        <v>2</v>
      </c>
      <c r="F88" t="inlineStr">
        <is>
          <t>Do you customize the automated security tools to your applications and technology stacks?</t>
        </is>
      </c>
      <c r="G88" t="inlineStr">
        <is>
          <t>You tune and select tool features which match your application or technology stack
 You minimize false positives by silencing or automatically filter irrelevant warnings or low probability findings
 You minimize false negatives by leverage tool extensions or DSLs to customize tools for your application or organizational standards</t>
        </is>
      </c>
      <c r="H88" t="n">
        <v>1</v>
      </c>
    </row>
    <row r="89">
      <c r="A89" t="inlineStr">
        <is>
          <t>V-ST-B-2-1</t>
        </is>
      </c>
      <c r="B89" t="inlineStr">
        <is>
          <t>Verification</t>
        </is>
      </c>
      <c r="C89" t="inlineStr">
        <is>
          <t>Security Testing</t>
        </is>
      </c>
      <c r="D89" t="inlineStr">
        <is>
          <t>Deep Understanding</t>
        </is>
      </c>
      <c r="E89" t="n">
        <v>2</v>
      </c>
      <c r="F89" t="inlineStr">
        <is>
          <t>Do you perform penetration testing for your applications at regular intervals?</t>
        </is>
      </c>
      <c r="G89" t="inlineStr">
        <is>
          <t>Penetration testing uses application-specific security test cases to evaluate security
 Penetration testing looks for both technical and logical issues in the application
 Stakeholders review the test results and handle them in accordance with the organization's risk management
 Qualified personnel performs penetration testing</t>
        </is>
      </c>
      <c r="H89" t="n">
        <v>0</v>
      </c>
    </row>
    <row r="90">
      <c r="A90" t="inlineStr">
        <is>
          <t>V-ST-A-3-1</t>
        </is>
      </c>
      <c r="B90" t="inlineStr">
        <is>
          <t>Verification</t>
        </is>
      </c>
      <c r="C90" t="inlineStr">
        <is>
          <t>Security Testing</t>
        </is>
      </c>
      <c r="D90" t="inlineStr">
        <is>
          <t>Scalable Baseline</t>
        </is>
      </c>
      <c r="E90" t="n">
        <v>3</v>
      </c>
      <c r="F90" t="inlineStr">
        <is>
          <t>Do you integrate automated security testing into the build and deploy process?</t>
        </is>
      </c>
      <c r="G90" t="inlineStr">
        <is>
          <t>Management and business stakeholders track and review test results throughout the development cycle
 You merge test results into a central dashboard and feed them into defect management</t>
        </is>
      </c>
      <c r="H90" t="n">
        <v>22</v>
      </c>
    </row>
    <row r="91">
      <c r="A91" t="inlineStr">
        <is>
          <t>V-ST-B-3-1</t>
        </is>
      </c>
      <c r="B91" t="inlineStr">
        <is>
          <t>Verification</t>
        </is>
      </c>
      <c r="C91" t="inlineStr">
        <is>
          <t>Security Testing</t>
        </is>
      </c>
      <c r="D91" t="inlineStr">
        <is>
          <t>Deep Understanding</t>
        </is>
      </c>
      <c r="E91" t="n">
        <v>3</v>
      </c>
      <c r="F91" t="inlineStr">
        <is>
          <t>Do you use the results of security testing to improve the development lifecycle?</t>
        </is>
      </c>
      <c r="G91" t="inlineStr">
        <is>
          <t>You use results from other security activities to improve integrated security testing during development
 You review test results and incorporate them into security awareness training and security testing playbooks
 Stakeholders review the test results and handle them in accordance with the organization's risk management</t>
        </is>
      </c>
      <c r="H91" t="n">
        <v>23</v>
      </c>
    </row>
  </sheetData>
  <autoFilter ref="A1:H91"/>
  <pageMargins left="0.7" right="0.7" top="0.75" bottom="0.75" header="0.3" footer="0.3"/>
  <pageSetup orientation="portrait" paperSize="9" horizontalDpi="0" verticalDpi="0"/>
</worksheet>
</file>

<file path=xl/worksheets/sheet9.xml><?xml version="1.0" encoding="utf-8"?>
<worksheet xmlns="http://schemas.openxmlformats.org/spreadsheetml/2006/main">
  <sheetPr>
    <outlinePr summaryBelow="1" summaryRight="1"/>
    <pageSetUpPr/>
  </sheetPr>
  <dimension ref="A1:R34"/>
  <sheetViews>
    <sheetView topLeftCell="B1" zoomScaleNormal="100" workbookViewId="0">
      <selection activeCell="C17" sqref="C17"/>
    </sheetView>
  </sheetViews>
  <sheetFormatPr baseColWidth="8" defaultRowHeight="12.75"/>
  <cols>
    <col width="32.5703125" bestFit="1" customWidth="1" style="721" min="1" max="1"/>
    <col width="28" bestFit="1" customWidth="1" style="721" min="2" max="2"/>
    <col width="28.85546875" bestFit="1" customWidth="1" style="721" min="3" max="3"/>
    <col width="26.5703125" bestFit="1" customWidth="1" style="721" min="4" max="4"/>
    <col width="28.85546875" bestFit="1" customWidth="1" style="721" min="5" max="5"/>
    <col width="32.85546875" bestFit="1" customWidth="1" style="721" min="6" max="6"/>
    <col width="32.5703125" bestFit="1" customWidth="1" style="721" min="7" max="7"/>
    <col width="10.42578125" bestFit="1" customWidth="1" style="721" min="8" max="12"/>
    <col width="10.7109375" bestFit="1" customWidth="1" style="721" min="13" max="18"/>
  </cols>
  <sheetData>
    <row r="1">
      <c r="A1" t="inlineStr">
        <is>
          <t>G-EG-A-1-1</t>
        </is>
      </c>
      <c r="B1" t="inlineStr">
        <is>
          <t>G-EG-B-1-1</t>
        </is>
      </c>
      <c r="C1" t="inlineStr">
        <is>
          <t>G-EG-A-2-1</t>
        </is>
      </c>
      <c r="D1" t="inlineStr">
        <is>
          <t>G-EG-B-2-1</t>
        </is>
      </c>
      <c r="E1" t="inlineStr">
        <is>
          <t>G-EG-A-3-1</t>
        </is>
      </c>
      <c r="F1" t="inlineStr">
        <is>
          <t>G-EG-B-3-1</t>
        </is>
      </c>
      <c r="G1" t="inlineStr">
        <is>
          <t>G-PC-A-1-1</t>
        </is>
      </c>
      <c r="H1" t="inlineStr">
        <is>
          <t>G-PC-B-1-1</t>
        </is>
      </c>
      <c r="I1" t="inlineStr">
        <is>
          <t>G-PC-A-2-1</t>
        </is>
      </c>
      <c r="J1" t="inlineStr">
        <is>
          <t>G-PC-B-2-1</t>
        </is>
      </c>
      <c r="K1" t="inlineStr">
        <is>
          <t>G-PC-A-3-1</t>
        </is>
      </c>
      <c r="L1" t="inlineStr">
        <is>
          <t>G-PC-B-3-1</t>
        </is>
      </c>
      <c r="M1" t="inlineStr">
        <is>
          <t>G-SM-A-1-1</t>
        </is>
      </c>
      <c r="N1" t="inlineStr">
        <is>
          <t>G-SM-B-1-1</t>
        </is>
      </c>
      <c r="O1" t="inlineStr">
        <is>
          <t>G-SM-A-2-1</t>
        </is>
      </c>
      <c r="P1" t="inlineStr">
        <is>
          <t>G-SM-B-2-1</t>
        </is>
      </c>
      <c r="Q1" t="inlineStr">
        <is>
          <t>G-SM-A-3-1</t>
        </is>
      </c>
      <c r="R1" t="inlineStr">
        <is>
          <t>G-SM-B-3-1</t>
        </is>
      </c>
    </row>
    <row r="3">
      <c r="A3">
        <f t="array" aca="1" ref="A3:A6" ca="1">INDIRECT("Ans"&amp;CHAR(65+VLOOKUP(A1,'imp-questions'!$A:$H,8,FALSE)))</f>
        <v/>
      </c>
      <c r="B3">
        <f t="array" aca="1" ref="B3:B6" ca="1">INDIRECT("Ans"&amp;CHAR(65+VLOOKUP(B1,'imp-questions'!$A:$H,8,FALSE)))</f>
        <v/>
      </c>
      <c r="C3">
        <f t="array" aca="1" ref="C3:C6" ca="1">INDIRECT("Ans"&amp;CHAR(65+VLOOKUP(C1,'imp-questions'!$A:$H,8,FALSE)))</f>
        <v/>
      </c>
      <c r="D3">
        <f t="array" aca="1" ref="D3:D6" ca="1">INDIRECT("Ans"&amp;CHAR(65+VLOOKUP(D1,'imp-questions'!$A:$H,8,FALSE)))</f>
        <v/>
      </c>
      <c r="E3">
        <f t="array" aca="1" ref="E3:E6" ca="1">INDIRECT("Ans"&amp;CHAR(65+VLOOKUP(E1,'imp-questions'!$A:$H,8,FALSE)))</f>
        <v/>
      </c>
      <c r="F3">
        <f t="array" aca="1" ref="F3:F6" ca="1">INDIRECT("Ans"&amp;CHAR(65+VLOOKUP(F1,'imp-questions'!$A:$H,8,FALSE)))</f>
        <v/>
      </c>
      <c r="G3">
        <f t="array" aca="1" ref="G3:G6" ca="1">INDIRECT("Ans"&amp;CHAR(65+VLOOKUP(G1,'imp-questions'!$A:$H,8,FALSE)))</f>
        <v/>
      </c>
      <c r="H3">
        <f t="array" aca="1" ref="H3:H6" ca="1">INDIRECT("Ans"&amp;CHAR(65+VLOOKUP(H1,'imp-questions'!$A:$H,8,FALSE)))</f>
        <v/>
      </c>
      <c r="I3">
        <f t="array" aca="1" ref="I3:I6" ca="1">INDIRECT("Ans"&amp;CHAR(65+VLOOKUP(I1,'imp-questions'!$A:$H,8,FALSE)))</f>
        <v/>
      </c>
      <c r="J3">
        <f t="array" aca="1" ref="J3:J6" ca="1">INDIRECT("Ans"&amp;CHAR(65+VLOOKUP(J1,'imp-questions'!$A:$H,8,FALSE)))</f>
        <v/>
      </c>
      <c r="K3">
        <f t="array" aca="1" ref="K3:K6" ca="1">INDIRECT("Ans"&amp;CHAR(65+VLOOKUP(K1,'imp-questions'!$A:$H,8,FALSE)))</f>
        <v/>
      </c>
      <c r="L3">
        <f t="array" aca="1" ref="L3:L6" ca="1">INDIRECT("Ans"&amp;CHAR(65+VLOOKUP(L1,'imp-questions'!$A:$H,8,FALSE)))</f>
        <v/>
      </c>
      <c r="M3">
        <f t="array" aca="1" ref="M3:M6" ca="1">INDIRECT("Ans"&amp;CHAR(65+VLOOKUP(M1,'imp-questions'!$A:$H,8,FALSE)))</f>
        <v/>
      </c>
      <c r="N3">
        <f t="array" aca="1" ref="N3:N6" ca="1">INDIRECT("Ans"&amp;CHAR(65+VLOOKUP(N1,'imp-questions'!$A:$H,8,FALSE)))</f>
        <v/>
      </c>
      <c r="O3">
        <f t="array" aca="1" ref="O3:O6" ca="1">INDIRECT("Ans"&amp;CHAR(65+VLOOKUP(O1,'imp-questions'!$A:$H,8,FALSE)))</f>
        <v/>
      </c>
      <c r="P3">
        <f t="array" aca="1" ref="P3:P6" ca="1">INDIRECT("Ans"&amp;CHAR(65+VLOOKUP(P1,'imp-questions'!$A:$H,8,FALSE)))</f>
        <v/>
      </c>
      <c r="Q3">
        <f t="array" aca="1" ref="Q3:Q6" ca="1">INDIRECT("Ans"&amp;CHAR(65+VLOOKUP(Q1,'imp-questions'!$A:$H,8,FALSE)))</f>
        <v/>
      </c>
      <c r="R3">
        <f t="array" aca="1" ref="R3:R6" ca="1">INDIRECT("Ans"&amp;CHAR(65+VLOOKUP(R1,'imp-questions'!$A:$H,8,FALSE)))</f>
        <v/>
      </c>
    </row>
    <row r="4">
      <c r="A4">
        <f/>
        <v/>
      </c>
      <c r="B4">
        <f/>
        <v/>
      </c>
      <c r="C4">
        <f/>
        <v/>
      </c>
      <c r="D4">
        <f/>
        <v/>
      </c>
      <c r="E4">
        <f/>
        <v/>
      </c>
      <c r="F4">
        <f/>
        <v/>
      </c>
      <c r="G4">
        <f/>
        <v/>
      </c>
      <c r="H4">
        <f/>
        <v/>
      </c>
      <c r="I4">
        <f/>
        <v/>
      </c>
      <c r="J4">
        <f/>
        <v/>
      </c>
      <c r="K4">
        <f/>
        <v/>
      </c>
      <c r="L4">
        <f/>
        <v/>
      </c>
      <c r="M4">
        <f/>
        <v/>
      </c>
      <c r="N4">
        <f/>
        <v/>
      </c>
      <c r="O4">
        <f/>
        <v/>
      </c>
      <c r="P4">
        <f/>
        <v/>
      </c>
      <c r="Q4">
        <f/>
        <v/>
      </c>
      <c r="R4">
        <f/>
        <v/>
      </c>
    </row>
    <row r="5">
      <c r="A5">
        <f/>
        <v/>
      </c>
      <c r="B5">
        <f/>
        <v/>
      </c>
      <c r="C5">
        <f/>
        <v/>
      </c>
      <c r="D5">
        <f/>
        <v/>
      </c>
      <c r="E5">
        <f/>
        <v/>
      </c>
      <c r="F5">
        <f/>
        <v/>
      </c>
      <c r="G5">
        <f/>
        <v/>
      </c>
      <c r="H5">
        <f/>
        <v/>
      </c>
      <c r="I5">
        <f/>
        <v/>
      </c>
      <c r="J5">
        <f/>
        <v/>
      </c>
      <c r="K5">
        <f/>
        <v/>
      </c>
      <c r="L5">
        <f/>
        <v/>
      </c>
      <c r="M5">
        <f/>
        <v/>
      </c>
      <c r="N5">
        <f/>
        <v/>
      </c>
      <c r="O5">
        <f/>
        <v/>
      </c>
      <c r="P5">
        <f/>
        <v/>
      </c>
      <c r="Q5">
        <f/>
        <v/>
      </c>
      <c r="R5">
        <f/>
        <v/>
      </c>
    </row>
    <row r="6">
      <c r="A6">
        <f/>
        <v/>
      </c>
      <c r="B6">
        <f/>
        <v/>
      </c>
      <c r="C6">
        <f/>
        <v/>
      </c>
      <c r="D6">
        <f/>
        <v/>
      </c>
      <c r="E6">
        <f/>
        <v/>
      </c>
      <c r="F6">
        <f/>
        <v/>
      </c>
      <c r="G6">
        <f/>
        <v/>
      </c>
      <c r="H6">
        <f/>
        <v/>
      </c>
      <c r="I6">
        <f/>
        <v/>
      </c>
      <c r="J6">
        <f/>
        <v/>
      </c>
      <c r="K6">
        <f/>
        <v/>
      </c>
      <c r="L6">
        <f/>
        <v/>
      </c>
      <c r="M6">
        <f/>
        <v/>
      </c>
      <c r="N6">
        <f/>
        <v/>
      </c>
      <c r="O6">
        <f/>
        <v/>
      </c>
      <c r="P6">
        <f/>
        <v/>
      </c>
      <c r="Q6">
        <f/>
        <v/>
      </c>
      <c r="R6">
        <f/>
        <v/>
      </c>
    </row>
    <row r="8">
      <c r="A8" t="inlineStr">
        <is>
          <t>D-SA-A-1-1</t>
        </is>
      </c>
      <c r="B8" t="inlineStr">
        <is>
          <t>D-SA-B-1-1</t>
        </is>
      </c>
      <c r="C8" t="inlineStr">
        <is>
          <t>D-SA-A-2-1</t>
        </is>
      </c>
      <c r="D8" t="inlineStr">
        <is>
          <t>D-SA-B-2-1</t>
        </is>
      </c>
      <c r="E8" t="inlineStr">
        <is>
          <t>D-SA-A-3-1</t>
        </is>
      </c>
      <c r="F8" t="inlineStr">
        <is>
          <t>D-SA-B-3-1</t>
        </is>
      </c>
      <c r="G8" t="inlineStr">
        <is>
          <t>D-SR-A-1-1</t>
        </is>
      </c>
      <c r="H8" t="inlineStr">
        <is>
          <t>D-SR-B-1-1</t>
        </is>
      </c>
      <c r="I8" t="inlineStr">
        <is>
          <t>D-SR-A-2-1</t>
        </is>
      </c>
      <c r="J8" t="inlineStr">
        <is>
          <t>D-SR-B-2-1</t>
        </is>
      </c>
      <c r="K8" t="inlineStr">
        <is>
          <t>D-SR-A-3-1</t>
        </is>
      </c>
      <c r="L8" t="inlineStr">
        <is>
          <t>D-SR-B-3-1</t>
        </is>
      </c>
      <c r="M8" t="inlineStr">
        <is>
          <t>D-TA-A-1-1</t>
        </is>
      </c>
      <c r="N8" t="inlineStr">
        <is>
          <t>D-TA-B-1-1</t>
        </is>
      </c>
      <c r="O8" t="inlineStr">
        <is>
          <t>D-TA-A-2-1</t>
        </is>
      </c>
      <c r="P8" t="inlineStr">
        <is>
          <t>D-TA-B-2-1</t>
        </is>
      </c>
      <c r="Q8" t="inlineStr">
        <is>
          <t>D-TA-A-3-1</t>
        </is>
      </c>
      <c r="R8" t="inlineStr">
        <is>
          <t>D-TA-B-3-1</t>
        </is>
      </c>
    </row>
    <row r="10">
      <c r="A10">
        <f t="array" aca="1" ref="A10:A13" ca="1">INDIRECT("Ans"&amp;CHAR(65+VLOOKUP(A8,'imp-questions'!$A:$H,8,FALSE)))</f>
        <v/>
      </c>
      <c r="B10">
        <f t="array" aca="1" ref="B10:B13" ca="1">INDIRECT("Ans"&amp;CHAR(65+VLOOKUP(B8,'imp-questions'!$A:$H,8,FALSE)))</f>
        <v/>
      </c>
      <c r="C10">
        <f t="array" aca="1" ref="C10:C13" ca="1">INDIRECT("Ans"&amp;CHAR(65+VLOOKUP(C8,'imp-questions'!$A:$H,8,FALSE)))</f>
        <v/>
      </c>
      <c r="D10">
        <f t="array" aca="1" ref="D10:D13" ca="1">INDIRECT("Ans"&amp;CHAR(65+VLOOKUP(D8,'imp-questions'!$A:$H,8,FALSE)))</f>
        <v/>
      </c>
      <c r="E10">
        <f t="array" aca="1" ref="E10:E13" ca="1">INDIRECT("Ans"&amp;CHAR(65+VLOOKUP(E8,'imp-questions'!$A:$H,8,FALSE)))</f>
        <v/>
      </c>
      <c r="F10">
        <f t="array" aca="1" ref="F10:F13" ca="1">INDIRECT("Ans"&amp;CHAR(65+VLOOKUP(F8,'imp-questions'!$A:$H,8,FALSE)))</f>
        <v/>
      </c>
      <c r="G10">
        <f t="array" aca="1" ref="G10:G13" ca="1">INDIRECT("Ans"&amp;CHAR(65+VLOOKUP(G8,'imp-questions'!$A:$H,8,FALSE)))</f>
        <v/>
      </c>
      <c r="H10">
        <f t="array" aca="1" ref="H10:H13" ca="1">INDIRECT("Ans"&amp;CHAR(65+VLOOKUP(H8,'imp-questions'!$A:$H,8,FALSE)))</f>
        <v/>
      </c>
      <c r="I10">
        <f t="array" aca="1" ref="I10:I13" ca="1">INDIRECT("Ans"&amp;CHAR(65+VLOOKUP(I8,'imp-questions'!$A:$H,8,FALSE)))</f>
        <v/>
      </c>
      <c r="J10">
        <f t="array" aca="1" ref="J10:J13" ca="1">INDIRECT("Ans"&amp;CHAR(65+VLOOKUP(J8,'imp-questions'!$A:$H,8,FALSE)))</f>
        <v/>
      </c>
      <c r="K10">
        <f t="array" aca="1" ref="K10:K13" ca="1">INDIRECT("Ans"&amp;CHAR(65+VLOOKUP(K8,'imp-questions'!$A:$H,8,FALSE)))</f>
        <v/>
      </c>
      <c r="L10">
        <f t="array" aca="1" ref="L10:L13" ca="1">INDIRECT("Ans"&amp;CHAR(65+VLOOKUP(L8,'imp-questions'!$A:$H,8,FALSE)))</f>
        <v/>
      </c>
      <c r="M10">
        <f t="array" aca="1" ref="M10:M13" ca="1">INDIRECT("Ans"&amp;CHAR(65+VLOOKUP(M8,'imp-questions'!$A:$H,8,FALSE)))</f>
        <v/>
      </c>
      <c r="N10">
        <f t="array" aca="1" ref="N10:N13" ca="1">INDIRECT("Ans"&amp;CHAR(65+VLOOKUP(N8,'imp-questions'!$A:$H,8,FALSE)))</f>
        <v/>
      </c>
      <c r="O10">
        <f t="array" aca="1" ref="O10:O13" ca="1">INDIRECT("Ans"&amp;CHAR(65+VLOOKUP(O8,'imp-questions'!$A:$H,8,FALSE)))</f>
        <v/>
      </c>
      <c r="P10">
        <f t="array" aca="1" ref="P10:P13" ca="1">INDIRECT("Ans"&amp;CHAR(65+VLOOKUP(P8,'imp-questions'!$A:$H,8,FALSE)))</f>
        <v/>
      </c>
      <c r="Q10">
        <f t="array" aca="1" ref="Q10:Q13" ca="1">INDIRECT("Ans"&amp;CHAR(65+VLOOKUP(Q8,'imp-questions'!$A:$H,8,FALSE)))</f>
        <v/>
      </c>
      <c r="R10">
        <f t="array" aca="1" ref="R10:R13" ca="1">INDIRECT("Ans"&amp;CHAR(65+VLOOKUP(R8,'imp-questions'!$A:$H,8,FALSE)))</f>
        <v/>
      </c>
    </row>
    <row r="11">
      <c r="A11">
        <f/>
        <v/>
      </c>
      <c r="B11">
        <f/>
        <v/>
      </c>
      <c r="C11">
        <f/>
        <v/>
      </c>
      <c r="D11">
        <f/>
        <v/>
      </c>
      <c r="E11">
        <f/>
        <v/>
      </c>
      <c r="F11">
        <f/>
        <v/>
      </c>
      <c r="G11">
        <f/>
        <v/>
      </c>
      <c r="H11">
        <f/>
        <v/>
      </c>
      <c r="I11">
        <f/>
        <v/>
      </c>
      <c r="J11">
        <f/>
        <v/>
      </c>
      <c r="K11">
        <f/>
        <v/>
      </c>
      <c r="L11">
        <f/>
        <v/>
      </c>
      <c r="M11">
        <f/>
        <v/>
      </c>
      <c r="N11">
        <f/>
        <v/>
      </c>
      <c r="O11">
        <f/>
        <v/>
      </c>
      <c r="P11">
        <f/>
        <v/>
      </c>
      <c r="Q11">
        <f/>
        <v/>
      </c>
      <c r="R11">
        <f/>
        <v/>
      </c>
    </row>
    <row r="12">
      <c r="A12">
        <f/>
        <v/>
      </c>
      <c r="B12">
        <f/>
        <v/>
      </c>
      <c r="C12">
        <f/>
        <v/>
      </c>
      <c r="D12">
        <f/>
        <v/>
      </c>
      <c r="E12">
        <f/>
        <v/>
      </c>
      <c r="F12">
        <f/>
        <v/>
      </c>
      <c r="G12">
        <f/>
        <v/>
      </c>
      <c r="H12">
        <f/>
        <v/>
      </c>
      <c r="I12">
        <f/>
        <v/>
      </c>
      <c r="J12">
        <f/>
        <v/>
      </c>
      <c r="K12">
        <f/>
        <v/>
      </c>
      <c r="L12">
        <f/>
        <v/>
      </c>
      <c r="M12">
        <f/>
        <v/>
      </c>
      <c r="N12">
        <f/>
        <v/>
      </c>
      <c r="O12">
        <f/>
        <v/>
      </c>
      <c r="P12">
        <f/>
        <v/>
      </c>
      <c r="Q12">
        <f/>
        <v/>
      </c>
      <c r="R12">
        <f/>
        <v/>
      </c>
    </row>
    <row r="13">
      <c r="A13">
        <f/>
        <v/>
      </c>
      <c r="B13">
        <f/>
        <v/>
      </c>
      <c r="C13">
        <f/>
        <v/>
      </c>
      <c r="D13">
        <f/>
        <v/>
      </c>
      <c r="E13">
        <f/>
        <v/>
      </c>
      <c r="F13">
        <f/>
        <v/>
      </c>
      <c r="G13">
        <f/>
        <v/>
      </c>
      <c r="H13">
        <f/>
        <v/>
      </c>
      <c r="I13">
        <f/>
        <v/>
      </c>
      <c r="J13">
        <f/>
        <v/>
      </c>
      <c r="K13">
        <f/>
        <v/>
      </c>
      <c r="L13">
        <f/>
        <v/>
      </c>
      <c r="M13">
        <f/>
        <v/>
      </c>
      <c r="N13">
        <f/>
        <v/>
      </c>
      <c r="O13">
        <f/>
        <v/>
      </c>
      <c r="P13">
        <f/>
        <v/>
      </c>
      <c r="Q13">
        <f/>
        <v/>
      </c>
      <c r="R13">
        <f/>
        <v/>
      </c>
    </row>
    <row r="15">
      <c r="A15" t="inlineStr">
        <is>
          <t>I-DM-A-1-1</t>
        </is>
      </c>
      <c r="B15" t="inlineStr">
        <is>
          <t>I-DM-B-1-1</t>
        </is>
      </c>
      <c r="C15" t="inlineStr">
        <is>
          <t>I-DM-A-2-1</t>
        </is>
      </c>
      <c r="D15" t="inlineStr">
        <is>
          <t>I-DM-B-2-1</t>
        </is>
      </c>
      <c r="E15" t="inlineStr">
        <is>
          <t>I-DM-A-3-1</t>
        </is>
      </c>
      <c r="F15" t="inlineStr">
        <is>
          <t>I-DM-B-3-1</t>
        </is>
      </c>
      <c r="G15" t="inlineStr">
        <is>
          <t>I-SB-A-1-1</t>
        </is>
      </c>
      <c r="H15" t="inlineStr">
        <is>
          <t>I-SB-B-1-1</t>
        </is>
      </c>
      <c r="I15" t="inlineStr">
        <is>
          <t>I-SB-A-2-1</t>
        </is>
      </c>
      <c r="J15" t="inlineStr">
        <is>
          <t>I-SB-B-2-1</t>
        </is>
      </c>
      <c r="K15" t="inlineStr">
        <is>
          <t>I-SB-A-3-1</t>
        </is>
      </c>
      <c r="L15" t="inlineStr">
        <is>
          <t>I-SB-B-3-1</t>
        </is>
      </c>
      <c r="M15" t="inlineStr">
        <is>
          <t>I-SD-A-1-1</t>
        </is>
      </c>
      <c r="N15" t="inlineStr">
        <is>
          <t>I-SD-B-1-1</t>
        </is>
      </c>
      <c r="O15" t="inlineStr">
        <is>
          <t>I-SD-A-2-1</t>
        </is>
      </c>
      <c r="P15" t="inlineStr">
        <is>
          <t>I-SD-B-2-1</t>
        </is>
      </c>
      <c r="Q15" t="inlineStr">
        <is>
          <t>I-SD-A-3-1</t>
        </is>
      </c>
      <c r="R15" t="inlineStr">
        <is>
          <t>I-SD-B-3-1</t>
        </is>
      </c>
    </row>
    <row r="17">
      <c r="A17">
        <f t="array" aca="1" ref="A17:A20" ca="1">INDIRECT("Ans"&amp;CHAR(65+VLOOKUP(A15,'imp-questions'!$A:$H,8,FALSE)))</f>
        <v/>
      </c>
      <c r="B17">
        <f t="array" aca="1" ref="B17:B20" ca="1">INDIRECT("Ans"&amp;CHAR(65+VLOOKUP(B15,'imp-questions'!$A:$H,8,FALSE)))</f>
        <v/>
      </c>
      <c r="C17">
        <f t="array" aca="1" ref="C17:C20" ca="1">INDIRECT("Ans"&amp;CHAR(65+VLOOKUP(C15,'imp-questions'!$A:$H,8,FALSE)))</f>
        <v/>
      </c>
      <c r="D17">
        <f t="array" aca="1" ref="D17:D20" ca="1">INDIRECT("Ans"&amp;CHAR(65+VLOOKUP(D15,'imp-questions'!$A:$H,8,FALSE)))</f>
        <v/>
      </c>
      <c r="E17">
        <f t="array" aca="1" ref="E17:E20" ca="1">INDIRECT("Ans"&amp;CHAR(65+VLOOKUP(E15,'imp-questions'!$A:$H,8,FALSE)))</f>
        <v/>
      </c>
      <c r="F17">
        <f t="array" aca="1" ref="F17:F20" ca="1">INDIRECT("Ans"&amp;CHAR(65+VLOOKUP(F15,'imp-questions'!$A:$H,8,FALSE)))</f>
        <v/>
      </c>
      <c r="G17">
        <f t="array" aca="1" ref="G17:G20" ca="1">INDIRECT("Ans"&amp;CHAR(65+VLOOKUP(G15,'imp-questions'!$A:$H,8,FALSE)))</f>
        <v/>
      </c>
      <c r="H17">
        <f t="array" aca="1" ref="H17:H20" ca="1">INDIRECT("Ans"&amp;CHAR(65+VLOOKUP(H15,'imp-questions'!$A:$H,8,FALSE)))</f>
        <v/>
      </c>
      <c r="I17">
        <f t="array" aca="1" ref="I17:I20" ca="1">INDIRECT("Ans"&amp;CHAR(65+VLOOKUP(I15,'imp-questions'!$A:$H,8,FALSE)))</f>
        <v/>
      </c>
      <c r="J17">
        <f t="array" aca="1" ref="J17:J20" ca="1">INDIRECT("Ans"&amp;CHAR(65+VLOOKUP(J15,'imp-questions'!$A:$H,8,FALSE)))</f>
        <v/>
      </c>
      <c r="K17">
        <f t="array" aca="1" ref="K17:K20" ca="1">INDIRECT("Ans"&amp;CHAR(65+VLOOKUP(K15,'imp-questions'!$A:$H,8,FALSE)))</f>
        <v/>
      </c>
      <c r="L17">
        <f t="array" aca="1" ref="L17:L20" ca="1">INDIRECT("Ans"&amp;CHAR(65+VLOOKUP(L15,'imp-questions'!$A:$H,8,FALSE)))</f>
        <v/>
      </c>
      <c r="M17">
        <f t="array" aca="1" ref="M17:M20" ca="1">INDIRECT("Ans"&amp;CHAR(65+VLOOKUP(M15,'imp-questions'!$A:$H,8,FALSE)))</f>
        <v/>
      </c>
      <c r="N17">
        <f t="array" aca="1" ref="N17:N20" ca="1">INDIRECT("Ans"&amp;CHAR(65+VLOOKUP(N15,'imp-questions'!$A:$H,8,FALSE)))</f>
        <v/>
      </c>
      <c r="O17">
        <f t="array" aca="1" ref="O17:O20" ca="1">INDIRECT("Ans"&amp;CHAR(65+VLOOKUP(O15,'imp-questions'!$A:$H,8,FALSE)))</f>
        <v/>
      </c>
      <c r="P17">
        <f t="array" aca="1" ref="P17:P20" ca="1">INDIRECT("Ans"&amp;CHAR(65+VLOOKUP(P15,'imp-questions'!$A:$H,8,FALSE)))</f>
        <v/>
      </c>
      <c r="Q17">
        <f t="array" aca="1" ref="Q17:Q20" ca="1">INDIRECT("Ans"&amp;CHAR(65+VLOOKUP(Q15,'imp-questions'!$A:$H,8,FALSE)))</f>
        <v/>
      </c>
      <c r="R17">
        <f t="array" aca="1" ref="R17:R20" ca="1">INDIRECT("Ans"&amp;CHAR(65+VLOOKUP(R15,'imp-questions'!$A:$H,8,FALSE)))</f>
        <v/>
      </c>
    </row>
    <row r="18">
      <c r="A18">
        <f/>
        <v/>
      </c>
      <c r="B18">
        <f/>
        <v/>
      </c>
      <c r="C18">
        <f/>
        <v/>
      </c>
      <c r="D18">
        <f/>
        <v/>
      </c>
      <c r="E18">
        <f/>
        <v/>
      </c>
      <c r="F18">
        <f/>
        <v/>
      </c>
      <c r="G18">
        <f/>
        <v/>
      </c>
      <c r="H18">
        <f/>
        <v/>
      </c>
      <c r="I18">
        <f/>
        <v/>
      </c>
      <c r="J18">
        <f/>
        <v/>
      </c>
      <c r="K18">
        <f/>
        <v/>
      </c>
      <c r="L18">
        <f/>
        <v/>
      </c>
      <c r="M18">
        <f/>
        <v/>
      </c>
      <c r="N18">
        <f/>
        <v/>
      </c>
      <c r="O18">
        <f/>
        <v/>
      </c>
      <c r="P18">
        <f/>
        <v/>
      </c>
      <c r="Q18">
        <f/>
        <v/>
      </c>
      <c r="R18">
        <f/>
        <v/>
      </c>
    </row>
    <row r="19">
      <c r="A19">
        <f/>
        <v/>
      </c>
      <c r="B19">
        <f/>
        <v/>
      </c>
      <c r="C19">
        <f/>
        <v/>
      </c>
      <c r="D19">
        <f/>
        <v/>
      </c>
      <c r="E19">
        <f/>
        <v/>
      </c>
      <c r="F19">
        <f/>
        <v/>
      </c>
      <c r="G19">
        <f/>
        <v/>
      </c>
      <c r="H19">
        <f/>
        <v/>
      </c>
      <c r="I19">
        <f/>
        <v/>
      </c>
      <c r="J19">
        <f/>
        <v/>
      </c>
      <c r="K19">
        <f/>
        <v/>
      </c>
      <c r="L19">
        <f/>
        <v/>
      </c>
      <c r="M19">
        <f/>
        <v/>
      </c>
      <c r="N19">
        <f/>
        <v/>
      </c>
      <c r="O19">
        <f/>
        <v/>
      </c>
      <c r="P19">
        <f/>
        <v/>
      </c>
      <c r="Q19">
        <f/>
        <v/>
      </c>
      <c r="R19">
        <f/>
        <v/>
      </c>
    </row>
    <row r="20">
      <c r="A20">
        <f/>
        <v/>
      </c>
      <c r="B20">
        <f/>
        <v/>
      </c>
      <c r="C20">
        <f/>
        <v/>
      </c>
      <c r="D20">
        <f/>
        <v/>
      </c>
      <c r="E20">
        <f/>
        <v/>
      </c>
      <c r="F20">
        <f/>
        <v/>
      </c>
      <c r="G20">
        <f/>
        <v/>
      </c>
      <c r="H20">
        <f/>
        <v/>
      </c>
      <c r="I20">
        <f/>
        <v/>
      </c>
      <c r="J20">
        <f/>
        <v/>
      </c>
      <c r="K20">
        <f/>
        <v/>
      </c>
      <c r="L20">
        <f/>
        <v/>
      </c>
      <c r="M20">
        <f/>
        <v/>
      </c>
      <c r="N20">
        <f/>
        <v/>
      </c>
      <c r="O20">
        <f/>
        <v/>
      </c>
      <c r="P20">
        <f/>
        <v/>
      </c>
      <c r="Q20">
        <f/>
        <v/>
      </c>
      <c r="R20">
        <f/>
        <v/>
      </c>
    </row>
    <row r="22">
      <c r="A22" t="inlineStr">
        <is>
          <t>V-AA-A-1-1</t>
        </is>
      </c>
      <c r="B22" t="inlineStr">
        <is>
          <t>V-AA-B-1-1</t>
        </is>
      </c>
      <c r="C22" t="inlineStr">
        <is>
          <t>V-AA-A-2-1</t>
        </is>
      </c>
      <c r="D22" t="inlineStr">
        <is>
          <t>V-AA-B-2-1</t>
        </is>
      </c>
      <c r="E22" t="inlineStr">
        <is>
          <t>V-AA-A-3-1</t>
        </is>
      </c>
      <c r="F22" t="inlineStr">
        <is>
          <t>V-AA-B-3-1</t>
        </is>
      </c>
      <c r="G22" t="inlineStr">
        <is>
          <t>V-RT-A-1-1</t>
        </is>
      </c>
      <c r="H22" t="inlineStr">
        <is>
          <t>V-RT-B-1-1</t>
        </is>
      </c>
      <c r="I22" t="inlineStr">
        <is>
          <t>V-RT-A-2-1</t>
        </is>
      </c>
      <c r="J22" t="inlineStr">
        <is>
          <t>V-RT-B-2-1</t>
        </is>
      </c>
      <c r="K22" t="inlineStr">
        <is>
          <t>V-RT-A-3-1</t>
        </is>
      </c>
      <c r="L22" t="inlineStr">
        <is>
          <t>V-RT-B-3-1</t>
        </is>
      </c>
      <c r="M22" t="inlineStr">
        <is>
          <t>V-ST-A-1-1</t>
        </is>
      </c>
      <c r="N22" t="inlineStr">
        <is>
          <t>V-ST-B-1-1</t>
        </is>
      </c>
      <c r="O22" t="inlineStr">
        <is>
          <t>V-ST-A-2-1</t>
        </is>
      </c>
      <c r="P22" t="inlineStr">
        <is>
          <t>V-ST-B-2-1</t>
        </is>
      </c>
      <c r="Q22" t="inlineStr">
        <is>
          <t>V-ST-A-3-1</t>
        </is>
      </c>
      <c r="R22" t="inlineStr">
        <is>
          <t>V-ST-B-3-1</t>
        </is>
      </c>
    </row>
    <row r="24">
      <c r="A24">
        <f t="array" aca="1" ref="A24:A27" ca="1">INDIRECT("Ans"&amp;CHAR(65+VLOOKUP(A22,'imp-questions'!$A:$H,8,FALSE)))</f>
        <v/>
      </c>
      <c r="B24">
        <f t="array" aca="1" ref="B24:B27" ca="1">INDIRECT("Ans"&amp;CHAR(65+VLOOKUP(B22,'imp-questions'!$A:$H,8,FALSE)))</f>
        <v/>
      </c>
      <c r="C24">
        <f t="array" aca="1" ref="C24:C27" ca="1">INDIRECT("Ans"&amp;CHAR(65+VLOOKUP(C22,'imp-questions'!$A:$H,8,FALSE)))</f>
        <v/>
      </c>
      <c r="D24">
        <f t="array" aca="1" ref="D24:D27" ca="1">INDIRECT("Ans"&amp;CHAR(65+VLOOKUP(D22,'imp-questions'!$A:$H,8,FALSE)))</f>
        <v/>
      </c>
      <c r="E24">
        <f t="array" aca="1" ref="E24:E27" ca="1">INDIRECT("Ans"&amp;CHAR(65+VLOOKUP(E22,'imp-questions'!$A:$H,8,FALSE)))</f>
        <v/>
      </c>
      <c r="F24">
        <f t="array" aca="1" ref="F24:F27" ca="1">INDIRECT("Ans"&amp;CHAR(65+VLOOKUP(F22,'imp-questions'!$A:$H,8,FALSE)))</f>
        <v/>
      </c>
      <c r="G24">
        <f t="array" aca="1" ref="G24:G27" ca="1">INDIRECT("Ans"&amp;CHAR(65+VLOOKUP(G22,'imp-questions'!$A:$H,8,FALSE)))</f>
        <v/>
      </c>
      <c r="H24">
        <f t="array" aca="1" ref="H24:H27" ca="1">INDIRECT("Ans"&amp;CHAR(65+VLOOKUP(H22,'imp-questions'!$A:$H,8,FALSE)))</f>
        <v/>
      </c>
      <c r="I24">
        <f t="array" aca="1" ref="I24:I27" ca="1">INDIRECT("Ans"&amp;CHAR(65+VLOOKUP(I22,'imp-questions'!$A:$H,8,FALSE)))</f>
        <v/>
      </c>
      <c r="J24">
        <f t="array" aca="1" ref="J24:J27" ca="1">INDIRECT("Ans"&amp;CHAR(65+VLOOKUP(J22,'imp-questions'!$A:$H,8,FALSE)))</f>
        <v/>
      </c>
      <c r="K24">
        <f t="array" aca="1" ref="K24:K27" ca="1">INDIRECT("Ans"&amp;CHAR(65+VLOOKUP(K22,'imp-questions'!$A:$H,8,FALSE)))</f>
        <v/>
      </c>
      <c r="L24">
        <f t="array" aca="1" ref="L24:L27" ca="1">INDIRECT("Ans"&amp;CHAR(65+VLOOKUP(L22,'imp-questions'!$A:$H,8,FALSE)))</f>
        <v/>
      </c>
      <c r="M24">
        <f t="array" aca="1" ref="M24:M27" ca="1">INDIRECT("Ans"&amp;CHAR(65+VLOOKUP(M22,'imp-questions'!$A:$H,8,FALSE)))</f>
        <v/>
      </c>
      <c r="N24">
        <f t="array" aca="1" ref="N24:N27" ca="1">INDIRECT("Ans"&amp;CHAR(65+VLOOKUP(N22,'imp-questions'!$A:$H,8,FALSE)))</f>
        <v/>
      </c>
      <c r="O24">
        <f t="array" aca="1" ref="O24:O27" ca="1">INDIRECT("Ans"&amp;CHAR(65+VLOOKUP(O22,'imp-questions'!$A:$H,8,FALSE)))</f>
        <v/>
      </c>
      <c r="P24">
        <f t="array" aca="1" ref="P24:P27" ca="1">INDIRECT("Ans"&amp;CHAR(65+VLOOKUP(P22,'imp-questions'!$A:$H,8,FALSE)))</f>
        <v/>
      </c>
      <c r="Q24">
        <f t="array" aca="1" ref="Q24:Q27" ca="1">INDIRECT("Ans"&amp;CHAR(65+VLOOKUP(Q22,'imp-questions'!$A:$H,8,FALSE)))</f>
        <v/>
      </c>
      <c r="R24">
        <f t="array" aca="1" ref="R24:R27" ca="1">INDIRECT("Ans"&amp;CHAR(65+VLOOKUP(R22,'imp-questions'!$A:$H,8,FALSE)))</f>
        <v/>
      </c>
    </row>
    <row r="25">
      <c r="A25">
        <f/>
        <v/>
      </c>
      <c r="B25">
        <f/>
        <v/>
      </c>
      <c r="C25">
        <f/>
        <v/>
      </c>
      <c r="D25">
        <f/>
        <v/>
      </c>
      <c r="E25">
        <f/>
        <v/>
      </c>
      <c r="F25">
        <f/>
        <v/>
      </c>
      <c r="G25">
        <f/>
        <v/>
      </c>
      <c r="H25">
        <f/>
        <v/>
      </c>
      <c r="I25">
        <f/>
        <v/>
      </c>
      <c r="J25">
        <f/>
        <v/>
      </c>
      <c r="K25">
        <f/>
        <v/>
      </c>
      <c r="L25">
        <f/>
        <v/>
      </c>
      <c r="M25">
        <f/>
        <v/>
      </c>
      <c r="N25">
        <f/>
        <v/>
      </c>
      <c r="O25">
        <f/>
        <v/>
      </c>
      <c r="P25">
        <f/>
        <v/>
      </c>
      <c r="Q25">
        <f/>
        <v/>
      </c>
      <c r="R25">
        <f/>
        <v/>
      </c>
    </row>
    <row r="26">
      <c r="A26">
        <f/>
        <v/>
      </c>
      <c r="B26">
        <f/>
        <v/>
      </c>
      <c r="C26">
        <f/>
        <v/>
      </c>
      <c r="D26">
        <f/>
        <v/>
      </c>
      <c r="E26">
        <f/>
        <v/>
      </c>
      <c r="F26">
        <f/>
        <v/>
      </c>
      <c r="G26">
        <f/>
        <v/>
      </c>
      <c r="H26">
        <f/>
        <v/>
      </c>
      <c r="I26">
        <f/>
        <v/>
      </c>
      <c r="J26">
        <f/>
        <v/>
      </c>
      <c r="K26">
        <f/>
        <v/>
      </c>
      <c r="L26">
        <f/>
        <v/>
      </c>
      <c r="M26">
        <f/>
        <v/>
      </c>
      <c r="N26">
        <f/>
        <v/>
      </c>
      <c r="O26">
        <f/>
        <v/>
      </c>
      <c r="P26">
        <f/>
        <v/>
      </c>
      <c r="Q26">
        <f/>
        <v/>
      </c>
      <c r="R26">
        <f/>
        <v/>
      </c>
    </row>
    <row r="27">
      <c r="A27">
        <f/>
        <v/>
      </c>
      <c r="B27">
        <f/>
        <v/>
      </c>
      <c r="C27">
        <f/>
        <v/>
      </c>
      <c r="D27">
        <f/>
        <v/>
      </c>
      <c r="E27">
        <f/>
        <v/>
      </c>
      <c r="F27">
        <f/>
        <v/>
      </c>
      <c r="G27">
        <f/>
        <v/>
      </c>
      <c r="H27">
        <f/>
        <v/>
      </c>
      <c r="I27">
        <f/>
        <v/>
      </c>
      <c r="J27">
        <f/>
        <v/>
      </c>
      <c r="K27">
        <f/>
        <v/>
      </c>
      <c r="L27">
        <f/>
        <v/>
      </c>
      <c r="M27">
        <f/>
        <v/>
      </c>
      <c r="N27">
        <f/>
        <v/>
      </c>
      <c r="O27">
        <f/>
        <v/>
      </c>
      <c r="P27">
        <f/>
        <v/>
      </c>
      <c r="Q27">
        <f/>
        <v/>
      </c>
      <c r="R27">
        <f/>
        <v/>
      </c>
    </row>
    <row r="29">
      <c r="A29" t="inlineStr">
        <is>
          <t>O-EM-A-1-1</t>
        </is>
      </c>
      <c r="B29" t="inlineStr">
        <is>
          <t>O-EM-B-1-1</t>
        </is>
      </c>
      <c r="C29" t="inlineStr">
        <is>
          <t>O-EM-A-2-1</t>
        </is>
      </c>
      <c r="D29" t="inlineStr">
        <is>
          <t>O-EM-B-2-1</t>
        </is>
      </c>
      <c r="E29" t="inlineStr">
        <is>
          <t>O-EM-A-3-1</t>
        </is>
      </c>
      <c r="F29" t="inlineStr">
        <is>
          <t>O-EM-B-3-1</t>
        </is>
      </c>
      <c r="G29" t="inlineStr">
        <is>
          <t>O-IM-A-1-1</t>
        </is>
      </c>
      <c r="H29" t="inlineStr">
        <is>
          <t>O-IM-B-1-1</t>
        </is>
      </c>
      <c r="I29" t="inlineStr">
        <is>
          <t>O-IM-A-2-1</t>
        </is>
      </c>
      <c r="J29" t="inlineStr">
        <is>
          <t>O-IM-B-2-1</t>
        </is>
      </c>
      <c r="K29" t="inlineStr">
        <is>
          <t>O-IM-A-3-1</t>
        </is>
      </c>
      <c r="L29" t="inlineStr">
        <is>
          <t>O-IM-B-3-1</t>
        </is>
      </c>
      <c r="M29" t="inlineStr">
        <is>
          <t>O-OM-A-1-1</t>
        </is>
      </c>
      <c r="N29" t="inlineStr">
        <is>
          <t>O-OM-B-1-1</t>
        </is>
      </c>
      <c r="O29" t="inlineStr">
        <is>
          <t>O-OM-A-2-1</t>
        </is>
      </c>
      <c r="P29" t="inlineStr">
        <is>
          <t>O-OM-B-2-1</t>
        </is>
      </c>
      <c r="Q29" t="inlineStr">
        <is>
          <t>O-OM-A-3-1</t>
        </is>
      </c>
      <c r="R29" t="inlineStr">
        <is>
          <t>O-OM-B-3-1</t>
        </is>
      </c>
    </row>
    <row r="31">
      <c r="A31">
        <f t="array" aca="1" ref="A31:A34" ca="1">INDIRECT("Ans"&amp;CHAR(65+VLOOKUP(A29,'imp-questions'!$A:$H,8,FALSE)))</f>
        <v/>
      </c>
      <c r="B31">
        <f t="array" aca="1" ref="B31:B34" ca="1">INDIRECT("Ans"&amp;CHAR(65+VLOOKUP(B29,'imp-questions'!$A:$H,8,FALSE)))</f>
        <v/>
      </c>
      <c r="C31">
        <f t="array" aca="1" ref="C31:C34" ca="1">INDIRECT("Ans"&amp;CHAR(65+VLOOKUP(C29,'imp-questions'!$A:$H,8,FALSE)))</f>
        <v/>
      </c>
      <c r="D31">
        <f t="array" aca="1" ref="D31:D34" ca="1">INDIRECT("Ans"&amp;CHAR(65+VLOOKUP(D29,'imp-questions'!$A:$H,8,FALSE)))</f>
        <v/>
      </c>
      <c r="E31">
        <f t="array" aca="1" ref="E31:E34" ca="1">INDIRECT("Ans"&amp;CHAR(65+VLOOKUP(E29,'imp-questions'!$A:$H,8,FALSE)))</f>
        <v/>
      </c>
      <c r="F31">
        <f t="array" aca="1" ref="F31:F34" ca="1">INDIRECT("Ans"&amp;CHAR(65+VLOOKUP(F29,'imp-questions'!$A:$H,8,FALSE)))</f>
        <v/>
      </c>
      <c r="G31">
        <f t="array" aca="1" ref="G31:G34" ca="1">INDIRECT("Ans"&amp;CHAR(65+VLOOKUP(G29,'imp-questions'!$A:$H,8,FALSE)))</f>
        <v/>
      </c>
      <c r="H31">
        <f t="array" aca="1" ref="H31:H34" ca="1">INDIRECT("Ans"&amp;CHAR(65+VLOOKUP(H29,'imp-questions'!$A:$H,8,FALSE)))</f>
        <v/>
      </c>
      <c r="I31">
        <f t="array" aca="1" ref="I31:I34" ca="1">INDIRECT("Ans"&amp;CHAR(65+VLOOKUP(I29,'imp-questions'!$A:$H,8,FALSE)))</f>
        <v/>
      </c>
      <c r="J31">
        <f t="array" aca="1" ref="J31:J34" ca="1">INDIRECT("Ans"&amp;CHAR(65+VLOOKUP(J29,'imp-questions'!$A:$H,8,FALSE)))</f>
        <v/>
      </c>
      <c r="K31">
        <f t="array" aca="1" ref="K31:K34" ca="1">INDIRECT("Ans"&amp;CHAR(65+VLOOKUP(K29,'imp-questions'!$A:$H,8,FALSE)))</f>
        <v/>
      </c>
      <c r="L31">
        <f t="array" aca="1" ref="L31:L34" ca="1">INDIRECT("Ans"&amp;CHAR(65+VLOOKUP(L29,'imp-questions'!$A:$H,8,FALSE)))</f>
        <v/>
      </c>
      <c r="M31">
        <f t="array" aca="1" ref="M31:M34" ca="1">INDIRECT("Ans"&amp;CHAR(65+VLOOKUP(M29,'imp-questions'!$A:$H,8,FALSE)))</f>
        <v/>
      </c>
      <c r="N31">
        <f t="array" aca="1" ref="N31:N34" ca="1">INDIRECT("Ans"&amp;CHAR(65+VLOOKUP(N29,'imp-questions'!$A:$H,8,FALSE)))</f>
        <v/>
      </c>
      <c r="O31">
        <f t="array" aca="1" ref="O31:O34" ca="1">INDIRECT("Ans"&amp;CHAR(65+VLOOKUP(O29,'imp-questions'!$A:$H,8,FALSE)))</f>
        <v/>
      </c>
      <c r="P31">
        <f t="array" aca="1" ref="P31:P34" ca="1">INDIRECT("Ans"&amp;CHAR(65+VLOOKUP(P29,'imp-questions'!$A:$H,8,FALSE)))</f>
        <v/>
      </c>
      <c r="Q31">
        <f t="array" aca="1" ref="Q31:Q34" ca="1">INDIRECT("Ans"&amp;CHAR(65+VLOOKUP(Q29,'imp-questions'!$A:$H,8,FALSE)))</f>
        <v/>
      </c>
      <c r="R31">
        <f t="array" aca="1" ref="R31:R34" ca="1">INDIRECT("Ans"&amp;CHAR(65+VLOOKUP(R29,'imp-questions'!$A:$H,8,FALSE)))</f>
        <v/>
      </c>
    </row>
    <row r="32">
      <c r="A32">
        <f/>
        <v/>
      </c>
      <c r="B32">
        <f/>
        <v/>
      </c>
      <c r="C32">
        <f/>
        <v/>
      </c>
      <c r="D32">
        <f/>
        <v/>
      </c>
      <c r="E32">
        <f/>
        <v/>
      </c>
      <c r="F32">
        <f/>
        <v/>
      </c>
      <c r="G32">
        <f/>
        <v/>
      </c>
      <c r="H32">
        <f/>
        <v/>
      </c>
      <c r="I32">
        <f/>
        <v/>
      </c>
      <c r="J32">
        <f/>
        <v/>
      </c>
      <c r="K32">
        <f/>
        <v/>
      </c>
      <c r="L32">
        <f/>
        <v/>
      </c>
      <c r="M32">
        <f/>
        <v/>
      </c>
      <c r="N32">
        <f/>
        <v/>
      </c>
      <c r="O32">
        <f/>
        <v/>
      </c>
      <c r="P32">
        <f/>
        <v/>
      </c>
      <c r="Q32">
        <f/>
        <v/>
      </c>
      <c r="R32">
        <f/>
        <v/>
      </c>
    </row>
    <row r="33">
      <c r="A33">
        <f/>
        <v/>
      </c>
      <c r="B33">
        <f/>
        <v/>
      </c>
      <c r="C33">
        <f/>
        <v/>
      </c>
      <c r="D33">
        <f/>
        <v/>
      </c>
      <c r="E33">
        <f/>
        <v/>
      </c>
      <c r="F33">
        <f/>
        <v/>
      </c>
      <c r="G33">
        <f/>
        <v/>
      </c>
      <c r="H33">
        <f/>
        <v/>
      </c>
      <c r="I33">
        <f/>
        <v/>
      </c>
      <c r="J33">
        <f/>
        <v/>
      </c>
      <c r="K33">
        <f/>
        <v/>
      </c>
      <c r="L33">
        <f/>
        <v/>
      </c>
      <c r="M33">
        <f/>
        <v/>
      </c>
      <c r="N33">
        <f/>
        <v/>
      </c>
      <c r="O33">
        <f/>
        <v/>
      </c>
      <c r="P33">
        <f/>
        <v/>
      </c>
      <c r="Q33">
        <f/>
        <v/>
      </c>
      <c r="R33">
        <f/>
        <v/>
      </c>
    </row>
    <row r="34">
      <c r="A34">
        <f/>
        <v/>
      </c>
      <c r="B34">
        <f/>
        <v/>
      </c>
      <c r="C34">
        <f/>
        <v/>
      </c>
      <c r="D34">
        <f/>
        <v/>
      </c>
      <c r="E34">
        <f/>
        <v/>
      </c>
      <c r="F34">
        <f/>
        <v/>
      </c>
      <c r="G34">
        <f/>
        <v/>
      </c>
      <c r="H34">
        <f/>
        <v/>
      </c>
      <c r="I34">
        <f/>
        <v/>
      </c>
      <c r="J34">
        <f/>
        <v/>
      </c>
      <c r="K34">
        <f/>
        <v/>
      </c>
      <c r="L34">
        <f/>
        <v/>
      </c>
      <c r="M34">
        <f/>
        <v/>
      </c>
      <c r="N34">
        <f/>
        <v/>
      </c>
      <c r="O34">
        <f/>
        <v/>
      </c>
      <c r="P34">
        <f/>
        <v/>
      </c>
      <c r="Q34">
        <f/>
        <v/>
      </c>
      <c r="R34">
        <f/>
        <v/>
      </c>
    </row>
  </sheetData>
  <pageMargins left="0.7" right="0.7" top="0.75" bottom="0.75" header="0.3" footer="0.3"/>
  <pageSetup orientation="portrait" paperSize="9"/>
</worksheet>
</file>

<file path=docProps/app.xml><?xml version="1.0" encoding="utf-8"?>
<Properties xmlns="http://schemas.openxmlformats.org/officeDocument/2006/extended-properties">
  <Application>Microsoft Excel</Application>
  <AppVersion>3.0</AppVersion>
</Properties>
</file>

<file path=docProps/core.xml><?xml version="1.0" encoding="utf-8"?>
<cp:coreProperties xmlns:cp="http://schemas.openxmlformats.org/package/2006/metadata/core-properties" xmlns:dcterms="http://purl.org/dc/terms/" xmlns:xsi="http://www.w3.org/2001/XMLSchema-instance">
  <dcterms:created xsi:type="dcterms:W3CDTF">2024-06-24T20:20:10Z</dcterms:created>
  <dcterms:modified xsi:type="dcterms:W3CDTF">2024-06-26T10:39:10Z</dcterms:modified>
</cp:coreProperties>
</file>